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945" windowHeight="7320" activeTab="0"/>
  </bookViews>
  <sheets>
    <sheet name="Sheet1" sheetId="1" r:id="rId1"/>
    <sheet name="1" sheetId="2" r:id="rId2"/>
  </sheets>
  <definedNames>
    <definedName name="ASD">'Sheet1'!#REF!</definedName>
    <definedName name="LYN">'Sheet1'!#REF!</definedName>
    <definedName name="NvsASD">"V2002-06-30"</definedName>
    <definedName name="NvsAutoDrillOk">"VN"</definedName>
    <definedName name="NvsElapsedTime">0.00100740740890615</definedName>
    <definedName name="NvsEndTime">37482.7132415509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STATISTICS_CODE">"STAT_TBL"</definedName>
    <definedName name="Operating_Revenues">'Sheet1'!$13:$17</definedName>
    <definedName name="PAD">'Sheet1'!#REF!</definedName>
    <definedName name="_xlnm.Print_Area" localSheetId="0">'Sheet1'!$B$2:$M$143</definedName>
    <definedName name="_xlnm.Print_Titles" localSheetId="0">'Sheet1'!$C:$G</definedName>
    <definedName name="RID">'Sheet1'!#REF!</definedName>
    <definedName name="round_as_displayed">MID(CELL("format",'Sheet1'!A1),2,1)</definedName>
    <definedName name="row_to_adjust">'Sheet1'!$100:$100</definedName>
    <definedName name="row_to_plug">'Sheet1'!$14:$14</definedName>
    <definedName name="RunTimeDate">NOW()</definedName>
    <definedName name="Total_operating_revenues_._._._._._._._._._._._._._._._._._._._._._._._._._._._._._._._._._._._._._._._._._._._._._._._._._._._._._._._._._._._._._._._._._._._._.">'Sheet1'!2:$16</definedName>
  </definedNames>
  <calcPr fullCalcOnLoad="1"/>
</workbook>
</file>

<file path=xl/sharedStrings.xml><?xml version="1.0" encoding="utf-8"?>
<sst xmlns="http://schemas.openxmlformats.org/spreadsheetml/2006/main" count="287" uniqueCount="152">
  <si>
    <t/>
  </si>
  <si>
    <t xml:space="preserve"> </t>
  </si>
  <si>
    <t>%,C</t>
  </si>
  <si>
    <t>Total</t>
  </si>
  <si>
    <t>Other Revenues:</t>
  </si>
  <si>
    <t>Lafitte Village Apartments</t>
  </si>
  <si>
    <t>Operating Revenues:</t>
  </si>
  <si>
    <t>Operating Expenditures:</t>
  </si>
  <si>
    <t>Assets:</t>
  </si>
  <si>
    <t>Liabilities and Fund Balances:</t>
  </si>
  <si>
    <t>Deposits held for others</t>
  </si>
  <si>
    <t>Equipment renewals and replacements -</t>
  </si>
  <si>
    <t>Depreciation charges transferred</t>
  </si>
  <si>
    <t>Equipment purchases</t>
  </si>
  <si>
    <t>Operations:</t>
  </si>
  <si>
    <t>Transfers to unexpended plant</t>
  </si>
  <si>
    <t>%,ATF,FDESCR,UDESCR</t>
  </si>
  <si>
    <t xml:space="preserve">    Total operating revenues</t>
  </si>
  <si>
    <t xml:space="preserve">    Total operating expenditures</t>
  </si>
  <si>
    <t xml:space="preserve">    Total other revenues</t>
  </si>
  <si>
    <t>Cash and cash equivalents</t>
  </si>
  <si>
    <t>Accounts receivable</t>
  </si>
  <si>
    <t xml:space="preserve">    Total assets</t>
  </si>
  <si>
    <t>Accounts payable</t>
  </si>
  <si>
    <t xml:space="preserve">    Total liabilities</t>
  </si>
  <si>
    <t>%,FACCOUNT,TACCOUNT_ROLLUP2,NCASH&amp;EQUIVALENTS</t>
  </si>
  <si>
    <t>%,FACCOUNT,TACCOUNT_ROLLUP2,NINVESTMENTS</t>
  </si>
  <si>
    <t>Investments</t>
  </si>
  <si>
    <t>%,FACCOUNT,TACCOUNT_ROLLUP2,NACCRUEDINTEREST</t>
  </si>
  <si>
    <t>Accrued interest</t>
  </si>
  <si>
    <t>%,FACCOUNT,TACCOUNT_ROLLUP2,NACCOUTSRECEIVABLE</t>
  </si>
  <si>
    <t>%,FACCOUNT,TACCOUNT_ROLLUP2,NNOTESRECEIVALE</t>
  </si>
  <si>
    <t>Notes receivable</t>
  </si>
  <si>
    <t>%,FACCOUNT,TACCOUNT_ROLLUP2,NDUEFRMTRSRY</t>
  </si>
  <si>
    <t>Due from state treasury</t>
  </si>
  <si>
    <t>%,FACCOUNT,TACCOUNT_ROLLUP2,NDUEFROTCAMP</t>
  </si>
  <si>
    <t>Due from other campus</t>
  </si>
  <si>
    <t>%,FACCOUNT,TACCOUNT_ROLLUP2,NDEFERCGS&amp;PPDEXP</t>
  </si>
  <si>
    <t>%,FACCOUNT,TACCOUNT_ROLLUP2,NINVENTORIES</t>
  </si>
  <si>
    <t>Inventories</t>
  </si>
  <si>
    <t>%,FACCOUNT,TACCOUNT_ROLLUP2,NLAND&amp;IMPROVEMENTS</t>
  </si>
  <si>
    <t>Land and improvements</t>
  </si>
  <si>
    <t>%,FACCOUNT,TACCOUNT_ROLLUP2,NBUILDINGS</t>
  </si>
  <si>
    <t>Buildings</t>
  </si>
  <si>
    <t>%,FACCOUNT,TACCOUNT_ROLLUP2,NEQUIPMENT</t>
  </si>
  <si>
    <t>Equipment</t>
  </si>
  <si>
    <t>%,FACCOUNT,TACCOUNT_ROLLUP2,NLIBRARYBOOKS</t>
  </si>
  <si>
    <t>Library books</t>
  </si>
  <si>
    <t>%,FACCOUNT,TACCOUNT_ROLLUP2,NCAPITALLEASES</t>
  </si>
  <si>
    <t>Assets under capital lease</t>
  </si>
  <si>
    <t>Accrued payroll and other liabilities</t>
  </si>
  <si>
    <t>Due to other campuses</t>
  </si>
  <si>
    <t>Compensated absences liability</t>
  </si>
  <si>
    <t>Due to state treasury</t>
  </si>
  <si>
    <t>Deferred revenue</t>
  </si>
  <si>
    <t>Notes payable</t>
  </si>
  <si>
    <t>Obligation under capital lease</t>
  </si>
  <si>
    <t>Bonds payable</t>
  </si>
  <si>
    <t>EOF</t>
  </si>
  <si>
    <t>Bienville Hall</t>
  </si>
  <si>
    <t>%,FACCOUNT,TACCOUNT_ROLLUP3,NEMPLOYEEBENEFITS</t>
  </si>
  <si>
    <t>%,FACCOUNT,TACCOUNT_ROLLUP3,NSALARIES</t>
  </si>
  <si>
    <t>%,FACCOUNT,TACCOUNT_ROLLUP3,NWAGES</t>
  </si>
  <si>
    <t>%,FACCOUNT,TACCOUNT_ROLLUP3,NSCHOLARAWARD</t>
  </si>
  <si>
    <t>%,FACCOUNT,TACCOUNT_ROLLUP3,NUTILITIES</t>
  </si>
  <si>
    <t>Principal and interest</t>
  </si>
  <si>
    <t>Privateer Place</t>
  </si>
  <si>
    <t>Scholarships</t>
  </si>
  <si>
    <t>Supplies and expense</t>
  </si>
  <si>
    <t xml:space="preserve"> Operating revenues over/(under) expenditures</t>
  </si>
  <si>
    <t>%,R,FACCOUNT,TACCOUNT_ROLLUP2,NACCOUNTPAYABLE</t>
  </si>
  <si>
    <t>%,R,FACCOUNT,TACCOUNT_ROLLUP2,NACCRUEDPR&amp;OTRLIAB</t>
  </si>
  <si>
    <t>%,R,FACCOUNT,TACCOUNT_ROLLUP2,NDUEOTRCAMPUS</t>
  </si>
  <si>
    <t>%,R,FACCOUNT,TACCOUNT_ROLLUP2,NCOMPABS</t>
  </si>
  <si>
    <t>%,R,FACCOUNT,TACCOUNT_ROLLUP2,NDUETOTRSRY</t>
  </si>
  <si>
    <t>%,R,FACCOUNT,TACCOUNT_ROLLUP2,NDEPOSITSHELDFOROTRS</t>
  </si>
  <si>
    <t>%,R,FACCOUNT,TACCOUNT_ROLLUP2,NDEFERREDREVENUE</t>
  </si>
  <si>
    <t>%,R,FACCOUNT,TACCOUNT_ROLLUP2,NNOTESPAYABLE</t>
  </si>
  <si>
    <t>%,R,FACCOUNT,TACCOUNT_ROLLUP2,NOBLGTNCAP</t>
  </si>
  <si>
    <t>%,R,FACCOUNT,TACCOUNT_ROLLUP2,NBONDSPAYABLE</t>
  </si>
  <si>
    <t>Managerial services</t>
  </si>
  <si>
    <t>Deferred charges and prepaid expenses</t>
  </si>
  <si>
    <t>Liabilities:</t>
  </si>
  <si>
    <t>Fund Balances:</t>
  </si>
  <si>
    <t>Operating fund balance -</t>
  </si>
  <si>
    <t>Revenues over/(under) expenditures</t>
  </si>
  <si>
    <t>Balance at July 1</t>
  </si>
  <si>
    <t>Miscellaneous</t>
  </si>
  <si>
    <t xml:space="preserve">  Current fund balance</t>
  </si>
  <si>
    <t xml:space="preserve">      Total liabilities and fund balances</t>
  </si>
  <si>
    <t xml:space="preserve">    Total fund balances</t>
  </si>
  <si>
    <t>%,FACCOUNT,TACCOUNT_ROLLUP3,NCAPITALOUTLAY</t>
  </si>
  <si>
    <t>%,LACTUALS,SALLYEAR</t>
  </si>
  <si>
    <t>%,R,FACCOUNT,TACCOUNT_ROLLUP2,NFUNDBALANCE,FFUND_CODE,TFUND_TREE,NAUXILIARY</t>
  </si>
  <si>
    <t>%,R,FACCOUNT,TACCOUNT_ROLLUP3,NPRIVATEER_PL</t>
  </si>
  <si>
    <t>%,R,FACCOUNT,TACCOUNT_ROLLUP3,NVNDNG_MCHN</t>
  </si>
  <si>
    <t>%,R,FACCOUNT,TACCOUNT_ROLLUP3,NCOMMISSIONS</t>
  </si>
  <si>
    <t>%,R,FACCOUNT,TACCOUNT_ROLLUP3,NINVESTINCOME</t>
  </si>
  <si>
    <t>%,R,FACCOUNT,TACCOUNT_ROLLUP3,NROOFTOP_LEASES</t>
  </si>
  <si>
    <t>%,R,FACCOUNT,TACCOUNT_ROLLUP3,NRENT&amp;LEASE</t>
  </si>
  <si>
    <t>%,R,FACCOUNT,TACCOUNT_ROLLUP2,NFUNDBALANCE,FFUND_CODE,TFUND_TREE,NRENEW_&amp;_REPLACE</t>
  </si>
  <si>
    <t xml:space="preserve"> Excess of revenues over expenditures</t>
  </si>
  <si>
    <t>%,FACCOUNT,TACCOUNT_ROLLUP3,NPRIN_INT</t>
  </si>
  <si>
    <t>%,FACCOUNT,TACCOUNT_ROLLUP3,NMANSRV</t>
  </si>
  <si>
    <t>%,FACCOUNT,TACCOUNT_ROLLUP3,NATHLETICGAMEGUARANT,NGRADASST,NOPERATINGSERVICES,NOTHERCHARGES,NPELL,NPERKINSLOAN,NPROFESSSERV,NSUPPLIES,NTRAVEL,NCOSTGDSSOLD</t>
  </si>
  <si>
    <t>%,FACCOUNT,TACCOUNT_ROLLUP3,NREN_REPL</t>
  </si>
  <si>
    <t>%,R,FACCOUNT,TACCOUNT_ROLLUP3,NREN_REPL,FFUND_CODE,TFUND_TREE,NRENEW_&amp;_REPLACE</t>
  </si>
  <si>
    <t>%,R,FACCOUNT,TACCOUNT_ROLLUP2,NCAPITALOUTLAY,FFUND_CODE,TFUND_TREE,NRENEW_&amp;_REPLACE</t>
  </si>
  <si>
    <t>%,R,FACCOUNT,TACCOUNT_ROLLUP3,NCAP_IMPRV,FFUND_CODE,TFUND_TREE,NAUXILIARY</t>
  </si>
  <si>
    <t>%,R,FACCOUNT,TACCOUNT_ROLLUP3,NTRNSFRS,FFUND_CODE,TFUND_TREE,NAUXILIARY</t>
  </si>
  <si>
    <t>Transfers to renewals and replacements</t>
  </si>
  <si>
    <t>Transfers to unrestricted fund</t>
  </si>
  <si>
    <t>%,R,FACCOUNT,TACCOUNT_ROLLUP3,NAUX_RNTLS,NDPSTS_FRFTD,NMISC_GNRL,FFUND_CODE,TFUND_TREE,NAUXILIARY</t>
  </si>
  <si>
    <t>%,R,FACCOUNT,TACCOUNT_ROLLUP3,NMISC</t>
  </si>
  <si>
    <t>Asset and Liability Difference</t>
  </si>
  <si>
    <t>Vending machines</t>
  </si>
  <si>
    <t>Salaries</t>
  </si>
  <si>
    <t>Wages</t>
  </si>
  <si>
    <t>Related benefits</t>
  </si>
  <si>
    <t>Utilities</t>
  </si>
  <si>
    <t>Commissions</t>
  </si>
  <si>
    <t>Investment income</t>
  </si>
  <si>
    <t>Rooftop leases</t>
  </si>
  <si>
    <t>Rental &amp; Leases</t>
  </si>
  <si>
    <t>STATEMENT OF NET ASSETS</t>
  </si>
  <si>
    <t>Liabilities</t>
  </si>
  <si>
    <t>ANALYSIS OF CHANGES IN FUND BALANCES</t>
  </si>
  <si>
    <t>Current fund balance………………………………………………………….</t>
  </si>
  <si>
    <t>Current fund balance……………………………………………..</t>
  </si>
  <si>
    <t>Inventories…………………………………………………………………………………………………………</t>
  </si>
  <si>
    <t xml:space="preserve">   Transfers to restricted fund……………………………………………………………….</t>
  </si>
  <si>
    <t xml:space="preserve">   Depreciation charges transferred…………………………………………………</t>
  </si>
  <si>
    <t xml:space="preserve">   Equipment purchases………………………………………………………………………….</t>
  </si>
  <si>
    <t>RESIDENT HOUSING</t>
  </si>
  <si>
    <t>UNIVERSITY OF NEW ORLEANS</t>
  </si>
  <si>
    <t>ANALYSIS C-2B2                         ANALYSIS OF REVENUES AND EXPENDITURES                        ANALYSIS C-2B2</t>
  </si>
  <si>
    <t>Rental</t>
  </si>
  <si>
    <t>Deferred and prepaid expense</t>
  </si>
  <si>
    <t xml:space="preserve">   Total Assets</t>
  </si>
  <si>
    <t>Deferred revenues</t>
  </si>
  <si>
    <t xml:space="preserve">   Total liabilities</t>
  </si>
  <si>
    <t xml:space="preserve">   Net Assets</t>
  </si>
  <si>
    <t xml:space="preserve">   Balance at July 1</t>
  </si>
  <si>
    <t xml:space="preserve">   Revenues over/(under) expenditures</t>
  </si>
  <si>
    <t xml:space="preserve">   Transfers to unexpended plant fund</t>
  </si>
  <si>
    <t xml:space="preserve">      Current fund balance</t>
  </si>
  <si>
    <t xml:space="preserve">     Total Fund Balances</t>
  </si>
  <si>
    <t>Depreciation</t>
  </si>
  <si>
    <t>Pontchartrain Hall</t>
  </si>
  <si>
    <t>FOR THE  YEAR ENDED JUNE 30, 2008</t>
  </si>
  <si>
    <t>JUNE 30 ,2008</t>
  </si>
  <si>
    <t>FOR THE YEAR ENDED JUNE 30, 2008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</si>
</sst>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;\-"/>
    <numFmt numFmtId="171" formatCode="mmmm\ d\,\ yyyy"/>
    <numFmt numFmtId="172" formatCode="#,##0.00_);#,##0.00_);\-"/>
    <numFmt numFmtId="173" formatCode="#,##0_);[Red]\(#,##0\);\-"/>
    <numFmt numFmtId="174" formatCode="#,##0_);[Red]\(#,##0\);\-_)"/>
    <numFmt numFmtId="175" formatCode="[Red]\(#,##0\);#,##0_);\-_)"/>
    <numFmt numFmtId="176" formatCode="@&quot; . . . . . . . . . . . . . . . . . . . . . . . . . . . . . . . . . . . . . . . . . . . . . . . . . . . . . . . . . . . .&quot;"/>
    <numFmt numFmtId="177" formatCode="&quot;$&quot;#,##0.00_);[Red]&quot;$&quot;\(#,##0.00\);\-"/>
    <numFmt numFmtId="178" formatCode="@&quot; . . . . . . . . . . . . . . . . . . . . . . . . . . . . . . . . . . . . . . . . .&quot;"/>
    <numFmt numFmtId="179" formatCode="@&quot; . . . . . . . . . . . . . . . . . . . . . . . . . . . . . . . . . . . . . . . . . . . . . . . . &quot;"/>
    <numFmt numFmtId="180" formatCode="0.0000"/>
    <numFmt numFmtId="181" formatCode="#,##0_);[Red]\(#,##0\);\-\ \-_)"/>
    <numFmt numFmtId="182" formatCode="#,##0_);[Red]\(#,##0\);\-\-_)"/>
    <numFmt numFmtId="183" formatCode="m/d/yy\ h:mm\ AM/PM"/>
    <numFmt numFmtId="184" formatCode="#,##0.00_);[Red]\(#,##0.00\);\-\-_)"/>
    <numFmt numFmtId="185" formatCode="_(* #,##0.0_);_(* \(#,##0.0\);_(* &quot;-&quot;??_);_(@_)"/>
    <numFmt numFmtId="186" formatCode="_(* #,##0_);_(* \(#,##0\);_(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</numFmts>
  <fonts count="4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169" fontId="1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6" fontId="5" fillId="0" borderId="0" xfId="42" applyNumberFormat="1" applyFont="1" applyFill="1" applyAlignment="1">
      <alignment vertical="center"/>
    </xf>
    <xf numFmtId="186" fontId="5" fillId="0" borderId="0" xfId="42" applyNumberFormat="1" applyFont="1" applyFill="1" applyBorder="1" applyAlignment="1">
      <alignment vertical="center"/>
    </xf>
    <xf numFmtId="186" fontId="5" fillId="0" borderId="0" xfId="42" applyNumberFormat="1" applyFont="1" applyFill="1" applyAlignment="1">
      <alignment horizontal="right" vertical="center"/>
    </xf>
    <xf numFmtId="186" fontId="6" fillId="34" borderId="10" xfId="42" applyNumberFormat="1" applyFont="1" applyFill="1" applyBorder="1" applyAlignment="1">
      <alignment vertical="center"/>
    </xf>
    <xf numFmtId="186" fontId="6" fillId="34" borderId="11" xfId="42" applyNumberFormat="1" applyFont="1" applyFill="1" applyBorder="1" applyAlignment="1">
      <alignment vertical="center"/>
    </xf>
    <xf numFmtId="186" fontId="6" fillId="34" borderId="12" xfId="42" applyNumberFormat="1" applyFont="1" applyFill="1" applyBorder="1" applyAlignment="1">
      <alignment horizontal="right" vertical="center"/>
    </xf>
    <xf numFmtId="186" fontId="6" fillId="34" borderId="13" xfId="42" applyNumberFormat="1" applyFont="1" applyFill="1" applyBorder="1" applyAlignment="1">
      <alignment horizontal="center" vertical="center"/>
    </xf>
    <xf numFmtId="186" fontId="7" fillId="34" borderId="0" xfId="42" applyNumberFormat="1" applyFont="1" applyFill="1" applyBorder="1" applyAlignment="1">
      <alignment horizontal="center" vertical="center"/>
    </xf>
    <xf numFmtId="186" fontId="7" fillId="34" borderId="14" xfId="42" applyNumberFormat="1" applyFont="1" applyFill="1" applyBorder="1" applyAlignment="1">
      <alignment horizontal="center" vertical="center"/>
    </xf>
    <xf numFmtId="186" fontId="5" fillId="0" borderId="0" xfId="42" applyNumberFormat="1" applyFont="1" applyFill="1" applyAlignment="1">
      <alignment horizontal="center" vertical="center"/>
    </xf>
    <xf numFmtId="186" fontId="6" fillId="34" borderId="15" xfId="42" applyNumberFormat="1" applyFont="1" applyFill="1" applyBorder="1" applyAlignment="1">
      <alignment horizontal="center" vertical="center"/>
    </xf>
    <xf numFmtId="186" fontId="6" fillId="34" borderId="16" xfId="42" applyNumberFormat="1" applyFont="1" applyFill="1" applyBorder="1" applyAlignment="1">
      <alignment vertical="center"/>
    </xf>
    <xf numFmtId="186" fontId="6" fillId="34" borderId="16" xfId="42" applyNumberFormat="1" applyFont="1" applyFill="1" applyBorder="1" applyAlignment="1">
      <alignment horizontal="center" vertical="center"/>
    </xf>
    <xf numFmtId="186" fontId="6" fillId="34" borderId="17" xfId="42" applyNumberFormat="1" applyFont="1" applyFill="1" applyBorder="1" applyAlignment="1">
      <alignment horizontal="right" vertical="center"/>
    </xf>
    <xf numFmtId="186" fontId="5" fillId="0" borderId="0" xfId="42" applyNumberFormat="1" applyFont="1" applyFill="1" applyBorder="1" applyAlignment="1">
      <alignment horizontal="center" vertical="center"/>
    </xf>
    <xf numFmtId="186" fontId="5" fillId="0" borderId="0" xfId="42" applyNumberFormat="1" applyFont="1" applyFill="1" applyBorder="1" applyAlignment="1">
      <alignment horizontal="right" vertical="center" wrapText="1"/>
    </xf>
    <xf numFmtId="186" fontId="5" fillId="0" borderId="0" xfId="42" applyNumberFormat="1" applyFont="1" applyFill="1" applyBorder="1" applyAlignment="1">
      <alignment vertical="center" wrapText="1"/>
    </xf>
    <xf numFmtId="186" fontId="5" fillId="0" borderId="18" xfId="42" applyNumberFormat="1" applyFont="1" applyFill="1" applyBorder="1" applyAlignment="1">
      <alignment horizontal="center" vertical="center" wrapText="1"/>
    </xf>
    <xf numFmtId="186" fontId="5" fillId="0" borderId="0" xfId="42" applyNumberFormat="1" applyFont="1" applyFill="1" applyBorder="1" applyAlignment="1">
      <alignment horizontal="center" vertical="center" wrapText="1"/>
    </xf>
    <xf numFmtId="186" fontId="5" fillId="0" borderId="0" xfId="42" applyNumberFormat="1" applyFont="1" applyFill="1" applyAlignment="1">
      <alignment horizontal="left" vertical="center"/>
    </xf>
    <xf numFmtId="186" fontId="5" fillId="0" borderId="0" xfId="42" applyNumberFormat="1" applyFont="1" applyFill="1" applyBorder="1" applyAlignment="1">
      <alignment horizontal="right" vertical="center"/>
    </xf>
    <xf numFmtId="186" fontId="5" fillId="0" borderId="0" xfId="42" applyNumberFormat="1" applyFont="1" applyFill="1" applyBorder="1" applyAlignment="1">
      <alignment horizontal="left" vertical="center"/>
    </xf>
    <xf numFmtId="186" fontId="5" fillId="0" borderId="19" xfId="42" applyNumberFormat="1" applyFont="1" applyFill="1" applyBorder="1" applyAlignment="1">
      <alignment vertical="center"/>
    </xf>
    <xf numFmtId="186" fontId="5" fillId="0" borderId="0" xfId="42" applyNumberFormat="1" applyFont="1" applyAlignment="1">
      <alignment vertical="center"/>
    </xf>
    <xf numFmtId="186" fontId="6" fillId="34" borderId="0" xfId="42" applyNumberFormat="1" applyFont="1" applyFill="1" applyBorder="1" applyAlignment="1">
      <alignment vertical="center"/>
    </xf>
    <xf numFmtId="186" fontId="6" fillId="34" borderId="0" xfId="42" applyNumberFormat="1" applyFont="1" applyFill="1" applyBorder="1" applyAlignment="1">
      <alignment horizontal="left" vertical="center"/>
    </xf>
    <xf numFmtId="186" fontId="6" fillId="34" borderId="11" xfId="42" applyNumberFormat="1" applyFont="1" applyFill="1" applyBorder="1" applyAlignment="1">
      <alignment horizontal="left" vertical="center"/>
    </xf>
    <xf numFmtId="186" fontId="6" fillId="34" borderId="12" xfId="42" applyNumberFormat="1" applyFont="1" applyFill="1" applyBorder="1" applyAlignment="1">
      <alignment vertical="center"/>
    </xf>
    <xf numFmtId="186" fontId="6" fillId="34" borderId="13" xfId="42" applyNumberFormat="1" applyFont="1" applyFill="1" applyBorder="1" applyAlignment="1">
      <alignment vertical="center"/>
    </xf>
    <xf numFmtId="186" fontId="6" fillId="34" borderId="14" xfId="42" applyNumberFormat="1" applyFont="1" applyFill="1" applyBorder="1" applyAlignment="1">
      <alignment vertical="center"/>
    </xf>
    <xf numFmtId="186" fontId="6" fillId="34" borderId="13" xfId="42" applyNumberFormat="1" applyFont="1" applyFill="1" applyBorder="1" applyAlignment="1">
      <alignment horizontal="left" vertical="center"/>
    </xf>
    <xf numFmtId="186" fontId="6" fillId="34" borderId="14" xfId="42" applyNumberFormat="1" applyFont="1" applyFill="1" applyBorder="1" applyAlignment="1">
      <alignment horizontal="right" vertical="center"/>
    </xf>
    <xf numFmtId="186" fontId="6" fillId="34" borderId="15" xfId="42" applyNumberFormat="1" applyFont="1" applyFill="1" applyBorder="1" applyAlignment="1">
      <alignment vertical="center"/>
    </xf>
    <xf numFmtId="186" fontId="6" fillId="34" borderId="17" xfId="42" applyNumberFormat="1" applyFont="1" applyFill="1" applyBorder="1" applyAlignment="1">
      <alignment vertical="center"/>
    </xf>
    <xf numFmtId="188" fontId="5" fillId="0" borderId="0" xfId="44" applyNumberFormat="1" applyFont="1" applyFill="1" applyBorder="1" applyAlignment="1">
      <alignment horizontal="right" vertical="center"/>
    </xf>
    <xf numFmtId="188" fontId="5" fillId="0" borderId="0" xfId="44" applyNumberFormat="1" applyFont="1" applyFill="1" applyAlignment="1">
      <alignment vertical="center"/>
    </xf>
    <xf numFmtId="186" fontId="5" fillId="0" borderId="18" xfId="42" applyNumberFormat="1" applyFont="1" applyFill="1" applyBorder="1" applyAlignment="1">
      <alignment horizontal="center" wrapText="1"/>
    </xf>
    <xf numFmtId="186" fontId="5" fillId="0" borderId="18" xfId="42" applyNumberFormat="1" applyFont="1" applyFill="1" applyBorder="1" applyAlignment="1">
      <alignment vertical="center"/>
    </xf>
    <xf numFmtId="186" fontId="5" fillId="0" borderId="0" xfId="42" applyNumberFormat="1" applyFont="1" applyFill="1" applyAlignment="1" quotePrefix="1">
      <alignment vertical="center"/>
    </xf>
    <xf numFmtId="186" fontId="5" fillId="34" borderId="0" xfId="42" applyNumberFormat="1" applyFont="1" applyFill="1" applyAlignment="1">
      <alignment horizontal="left" vertical="center"/>
    </xf>
    <xf numFmtId="186" fontId="5" fillId="34" borderId="0" xfId="42" applyNumberFormat="1" applyFont="1" applyFill="1" applyBorder="1" applyAlignment="1">
      <alignment vertical="center"/>
    </xf>
    <xf numFmtId="186" fontId="5" fillId="34" borderId="0" xfId="42" applyNumberFormat="1" applyFont="1" applyFill="1" applyAlignment="1">
      <alignment vertical="center"/>
    </xf>
    <xf numFmtId="186" fontId="5" fillId="34" borderId="0" xfId="42" applyNumberFormat="1" applyFont="1" applyFill="1" applyAlignment="1">
      <alignment horizontal="right" vertical="center"/>
    </xf>
    <xf numFmtId="186" fontId="5" fillId="34" borderId="0" xfId="42" applyNumberFormat="1" applyFont="1" applyFill="1" applyBorder="1" applyAlignment="1">
      <alignment horizontal="right" vertical="center"/>
    </xf>
    <xf numFmtId="186" fontId="5" fillId="34" borderId="19" xfId="42" applyNumberFormat="1" applyFont="1" applyFill="1" applyBorder="1" applyAlignment="1">
      <alignment vertical="center"/>
    </xf>
    <xf numFmtId="186" fontId="5" fillId="34" borderId="0" xfId="42" applyNumberFormat="1" applyFont="1" applyFill="1" applyBorder="1" applyAlignment="1">
      <alignment horizontal="left" vertical="center"/>
    </xf>
    <xf numFmtId="186" fontId="5" fillId="34" borderId="18" xfId="42" applyNumberFormat="1" applyFont="1" applyFill="1" applyBorder="1" applyAlignment="1">
      <alignment vertical="center"/>
    </xf>
    <xf numFmtId="188" fontId="5" fillId="34" borderId="20" xfId="44" applyNumberFormat="1" applyFont="1" applyFill="1" applyBorder="1" applyAlignment="1">
      <alignment vertical="center"/>
    </xf>
    <xf numFmtId="186" fontId="5" fillId="34" borderId="0" xfId="42" applyNumberFormat="1" applyFont="1" applyFill="1" applyAlignment="1" quotePrefix="1">
      <alignment vertical="center"/>
    </xf>
    <xf numFmtId="188" fontId="5" fillId="34" borderId="0" xfId="44" applyNumberFormat="1" applyFont="1" applyFill="1" applyAlignment="1">
      <alignment vertical="center"/>
    </xf>
    <xf numFmtId="188" fontId="5" fillId="34" borderId="0" xfId="44" applyNumberFormat="1" applyFont="1" applyFill="1" applyAlignment="1">
      <alignment horizontal="right" vertical="center"/>
    </xf>
    <xf numFmtId="188" fontId="5" fillId="34" borderId="0" xfId="44" applyNumberFormat="1" applyFont="1" applyFill="1" applyBorder="1" applyAlignment="1">
      <alignment vertical="center"/>
    </xf>
    <xf numFmtId="188" fontId="5" fillId="0" borderId="20" xfId="44" applyNumberFormat="1" applyFont="1" applyFill="1" applyBorder="1" applyAlignment="1">
      <alignment vertical="center"/>
    </xf>
    <xf numFmtId="188" fontId="5" fillId="0" borderId="0" xfId="44" applyNumberFormat="1" applyFont="1" applyFill="1" applyBorder="1" applyAlignment="1">
      <alignment vertical="center"/>
    </xf>
    <xf numFmtId="186" fontId="6" fillId="34" borderId="13" xfId="42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86" fontId="7" fillId="34" borderId="0" xfId="42" applyNumberFormat="1" applyFont="1" applyFill="1" applyBorder="1" applyAlignment="1">
      <alignment horizontal="center" vertical="center"/>
    </xf>
    <xf numFmtId="186" fontId="7" fillId="34" borderId="14" xfId="42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4"/>
  <sheetViews>
    <sheetView showGridLines="0" tabSelected="1" zoomScalePageLayoutView="0" workbookViewId="0" topLeftCell="B2">
      <selection activeCell="E144" sqref="E144"/>
    </sheetView>
  </sheetViews>
  <sheetFormatPr defaultColWidth="15.7109375" defaultRowHeight="12.75"/>
  <cols>
    <col min="1" max="1" width="0" style="1" hidden="1" customWidth="1"/>
    <col min="2" max="2" width="1.7109375" style="1" customWidth="1"/>
    <col min="3" max="3" width="30.7109375" style="1" customWidth="1"/>
    <col min="4" max="4" width="35.7109375" style="1" hidden="1" customWidth="1"/>
    <col min="5" max="5" width="10.421875" style="1" customWidth="1"/>
    <col min="6" max="6" width="1.7109375" style="1" customWidth="1"/>
    <col min="7" max="7" width="15.7109375" style="1" customWidth="1"/>
    <col min="8" max="8" width="1.7109375" style="2" customWidth="1"/>
    <col min="9" max="9" width="15.7109375" style="1" customWidth="1"/>
    <col min="10" max="10" width="1.57421875" style="1" customWidth="1"/>
    <col min="11" max="11" width="15.7109375" style="1" customWidth="1"/>
    <col min="12" max="12" width="1.7109375" style="2" customWidth="1"/>
    <col min="13" max="13" width="15.7109375" style="3" customWidth="1"/>
    <col min="14" max="16384" width="15.7109375" style="1" customWidth="1"/>
  </cols>
  <sheetData>
    <row r="1" spans="1:13" ht="12" hidden="1">
      <c r="A1" s="1" t="s">
        <v>92</v>
      </c>
      <c r="C1" s="1" t="s">
        <v>16</v>
      </c>
      <c r="D1" s="1" t="s">
        <v>2</v>
      </c>
      <c r="M1" s="3" t="s">
        <v>2</v>
      </c>
    </row>
    <row r="2" ht="12.75" thickBot="1"/>
    <row r="3" spans="2:13" ht="4.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2.75">
      <c r="B4" s="55" t="s">
        <v>134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2:13" ht="12.75">
      <c r="B5" s="55" t="s">
        <v>133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2:13" ht="6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2:13" ht="12.75">
      <c r="B7" s="55" t="s">
        <v>135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</row>
    <row r="8" spans="2:13" ht="12.75">
      <c r="B8" s="55" t="s">
        <v>149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</row>
    <row r="9" spans="2:13" s="10" customFormat="1" ht="4.5" customHeight="1" thickBot="1">
      <c r="B9" s="11"/>
      <c r="C9" s="12"/>
      <c r="D9" s="12"/>
      <c r="E9" s="12"/>
      <c r="F9" s="12"/>
      <c r="G9" s="13"/>
      <c r="H9" s="13"/>
      <c r="I9" s="13"/>
      <c r="J9" s="13"/>
      <c r="K9" s="13"/>
      <c r="L9" s="13"/>
      <c r="M9" s="14"/>
    </row>
    <row r="10" spans="3:13" s="10" customFormat="1" ht="12">
      <c r="C10" s="1"/>
      <c r="D10" s="1"/>
      <c r="E10" s="1"/>
      <c r="F10" s="1"/>
      <c r="H10" s="15"/>
      <c r="L10" s="15"/>
      <c r="M10" s="3"/>
    </row>
    <row r="11" spans="3:13" s="16" customFormat="1" ht="26.25" customHeight="1">
      <c r="C11" s="2"/>
      <c r="D11" s="17"/>
      <c r="E11" s="17"/>
      <c r="F11" s="17"/>
      <c r="G11" s="37" t="s">
        <v>59</v>
      </c>
      <c r="H11" s="19"/>
      <c r="I11" s="18" t="s">
        <v>148</v>
      </c>
      <c r="J11" s="19"/>
      <c r="K11" s="18" t="s">
        <v>5</v>
      </c>
      <c r="L11" s="19"/>
      <c r="M11" s="37" t="s">
        <v>3</v>
      </c>
    </row>
    <row r="12" spans="3:13" s="16" customFormat="1" ht="12" customHeight="1">
      <c r="C12" s="2"/>
      <c r="D12" s="17"/>
      <c r="E12" s="17"/>
      <c r="F12" s="17"/>
      <c r="G12" s="19"/>
      <c r="H12" s="19"/>
      <c r="I12" s="19"/>
      <c r="J12" s="19"/>
      <c r="K12" s="19"/>
      <c r="L12" s="19"/>
      <c r="M12" s="19"/>
    </row>
    <row r="13" spans="1:13" s="2" customFormat="1" ht="12">
      <c r="A13" s="1" t="s">
        <v>0</v>
      </c>
      <c r="B13" s="40" t="s">
        <v>6</v>
      </c>
      <c r="C13" s="41"/>
      <c r="D13" s="40" t="s">
        <v>6</v>
      </c>
      <c r="E13" s="40"/>
      <c r="F13" s="40"/>
      <c r="G13" s="42"/>
      <c r="H13" s="41"/>
      <c r="I13" s="42"/>
      <c r="J13" s="42"/>
      <c r="K13" s="42"/>
      <c r="L13" s="41"/>
      <c r="M13" s="43"/>
    </row>
    <row r="14" spans="1:13" s="2" customFormat="1" ht="12">
      <c r="A14" s="2" t="s">
        <v>112</v>
      </c>
      <c r="C14" s="20" t="s">
        <v>136</v>
      </c>
      <c r="D14" s="20"/>
      <c r="E14" s="20"/>
      <c r="F14" s="20" t="s">
        <v>1</v>
      </c>
      <c r="G14" s="35">
        <v>172195</v>
      </c>
      <c r="I14" s="36">
        <v>2261871</v>
      </c>
      <c r="J14" s="36"/>
      <c r="K14" s="36">
        <v>0</v>
      </c>
      <c r="M14" s="36">
        <f>SUM(G14:K14)</f>
        <v>2434066</v>
      </c>
    </row>
    <row r="15" spans="1:13" s="2" customFormat="1" ht="12">
      <c r="A15" s="2" t="s">
        <v>95</v>
      </c>
      <c r="B15" s="41"/>
      <c r="C15" s="40" t="s">
        <v>115</v>
      </c>
      <c r="D15" s="40"/>
      <c r="E15" s="40"/>
      <c r="F15" s="40" t="s">
        <v>1</v>
      </c>
      <c r="G15" s="42">
        <v>2977</v>
      </c>
      <c r="H15" s="41"/>
      <c r="I15" s="42">
        <v>13748</v>
      </c>
      <c r="J15" s="42"/>
      <c r="K15" s="42">
        <v>0</v>
      </c>
      <c r="L15" s="41"/>
      <c r="M15" s="42">
        <f>SUM(G15+K15)</f>
        <v>2977</v>
      </c>
    </row>
    <row r="16" spans="3:13" s="2" customFormat="1" ht="12">
      <c r="C16" s="20" t="s">
        <v>17</v>
      </c>
      <c r="D16" s="20" t="str">
        <f>CONCATENATE(C16," . . . . . . . . . . . . . . . . . . . . . . . . . . . . . . . . . . . . . . . . . . . . . . . . . . . . . . . . . . . . . . . . . . . . .")</f>
        <v>    Total operating revenues . . . . . . . . . . . . . . . . . . . . . . . . . . . . . . . . . . . . . . . . . . . . . . . . . . . . . . . . . . . . . . . . . . . . .</v>
      </c>
      <c r="E16" s="20"/>
      <c r="F16" s="20" t="s">
        <v>1</v>
      </c>
      <c r="G16" s="23">
        <f>SUM(G14:G15)</f>
        <v>175172</v>
      </c>
      <c r="I16" s="23">
        <f>SUM(I14:I15)</f>
        <v>2275619</v>
      </c>
      <c r="K16" s="23">
        <f>SUM(K14:K15)</f>
        <v>0</v>
      </c>
      <c r="M16" s="23">
        <f>SUM(G16:K16)</f>
        <v>2450791</v>
      </c>
    </row>
    <row r="17" spans="2:13" s="2" customFormat="1" ht="12">
      <c r="B17" s="41"/>
      <c r="C17" s="40"/>
      <c r="D17" s="40"/>
      <c r="E17" s="40"/>
      <c r="F17" s="40" t="s">
        <v>1</v>
      </c>
      <c r="G17" s="41"/>
      <c r="H17" s="41"/>
      <c r="I17" s="41"/>
      <c r="J17" s="41"/>
      <c r="K17" s="41"/>
      <c r="L17" s="41"/>
      <c r="M17" s="44"/>
    </row>
    <row r="18" spans="1:13" s="2" customFormat="1" ht="12">
      <c r="A18" s="2" t="s">
        <v>1</v>
      </c>
      <c r="B18" s="20" t="s">
        <v>7</v>
      </c>
      <c r="D18" s="20" t="s">
        <v>7</v>
      </c>
      <c r="E18" s="20"/>
      <c r="F18" s="20" t="s">
        <v>1</v>
      </c>
      <c r="M18" s="21"/>
    </row>
    <row r="19" spans="1:13" s="2" customFormat="1" ht="12">
      <c r="A19" s="2" t="s">
        <v>61</v>
      </c>
      <c r="B19" s="41"/>
      <c r="C19" s="40" t="s">
        <v>116</v>
      </c>
      <c r="D19" s="40"/>
      <c r="E19" s="40"/>
      <c r="F19" s="40" t="s">
        <v>1</v>
      </c>
      <c r="G19" s="42">
        <v>46666</v>
      </c>
      <c r="H19" s="41"/>
      <c r="I19" s="42">
        <v>216595</v>
      </c>
      <c r="J19" s="42"/>
      <c r="K19" s="42">
        <v>0</v>
      </c>
      <c r="L19" s="41"/>
      <c r="M19" s="42">
        <f aca="true" t="shared" si="0" ref="M19:M28">SUM(G19+K19)</f>
        <v>46666</v>
      </c>
    </row>
    <row r="20" spans="1:13" s="2" customFormat="1" ht="12">
      <c r="A20" s="2" t="s">
        <v>62</v>
      </c>
      <c r="C20" s="20" t="s">
        <v>117</v>
      </c>
      <c r="D20" s="20"/>
      <c r="E20" s="20"/>
      <c r="F20" s="20" t="s">
        <v>1</v>
      </c>
      <c r="G20" s="1">
        <v>19552</v>
      </c>
      <c r="I20" s="1">
        <v>87142</v>
      </c>
      <c r="J20" s="1"/>
      <c r="K20" s="1">
        <v>0</v>
      </c>
      <c r="M20" s="1">
        <f t="shared" si="0"/>
        <v>19552</v>
      </c>
    </row>
    <row r="21" spans="1:13" s="2" customFormat="1" ht="12">
      <c r="A21" s="2" t="s">
        <v>60</v>
      </c>
      <c r="B21" s="41"/>
      <c r="C21" s="40" t="s">
        <v>118</v>
      </c>
      <c r="D21" s="40"/>
      <c r="E21" s="40"/>
      <c r="F21" s="40" t="s">
        <v>1</v>
      </c>
      <c r="G21" s="42">
        <v>26749</v>
      </c>
      <c r="H21" s="41"/>
      <c r="I21" s="42">
        <v>77489</v>
      </c>
      <c r="J21" s="42"/>
      <c r="K21" s="42">
        <v>0</v>
      </c>
      <c r="L21" s="41"/>
      <c r="M21" s="42">
        <f t="shared" si="0"/>
        <v>26749</v>
      </c>
    </row>
    <row r="22" spans="1:13" s="2" customFormat="1" ht="12">
      <c r="A22" s="3" t="s">
        <v>103</v>
      </c>
      <c r="C22" s="20" t="s">
        <v>80</v>
      </c>
      <c r="D22" s="20"/>
      <c r="E22" s="20"/>
      <c r="F22" s="20" t="s">
        <v>1</v>
      </c>
      <c r="G22" s="1">
        <v>47245</v>
      </c>
      <c r="I22" s="1">
        <v>0</v>
      </c>
      <c r="J22" s="1"/>
      <c r="K22" s="1">
        <v>28351</v>
      </c>
      <c r="M22" s="1">
        <f t="shared" si="0"/>
        <v>75596</v>
      </c>
    </row>
    <row r="23" spans="1:13" s="2" customFormat="1" ht="12">
      <c r="A23" s="2" t="s">
        <v>104</v>
      </c>
      <c r="B23" s="41"/>
      <c r="C23" s="40" t="s">
        <v>68</v>
      </c>
      <c r="D23" s="40"/>
      <c r="E23" s="40"/>
      <c r="F23" s="40" t="s">
        <v>1</v>
      </c>
      <c r="G23" s="42">
        <v>171296</v>
      </c>
      <c r="H23" s="41"/>
      <c r="I23" s="42">
        <v>2296738</v>
      </c>
      <c r="J23" s="42"/>
      <c r="K23" s="42">
        <v>57645</v>
      </c>
      <c r="L23" s="41"/>
      <c r="M23" s="42">
        <f t="shared" si="0"/>
        <v>228941</v>
      </c>
    </row>
    <row r="24" spans="1:13" s="2" customFormat="1" ht="12">
      <c r="A24" s="2" t="s">
        <v>63</v>
      </c>
      <c r="C24" s="20" t="s">
        <v>67</v>
      </c>
      <c r="D24" s="20"/>
      <c r="E24" s="20"/>
      <c r="F24" s="20" t="s">
        <v>1</v>
      </c>
      <c r="G24" s="1">
        <v>4800</v>
      </c>
      <c r="I24" s="1">
        <v>92090</v>
      </c>
      <c r="J24" s="1"/>
      <c r="K24" s="1">
        <v>0</v>
      </c>
      <c r="M24" s="1">
        <f t="shared" si="0"/>
        <v>4800</v>
      </c>
    </row>
    <row r="25" spans="1:13" s="2" customFormat="1" ht="12">
      <c r="A25" s="3" t="s">
        <v>102</v>
      </c>
      <c r="B25" s="41"/>
      <c r="C25" s="40" t="s">
        <v>65</v>
      </c>
      <c r="D25" s="40"/>
      <c r="E25" s="40"/>
      <c r="F25" s="40" t="s">
        <v>1</v>
      </c>
      <c r="G25" s="42">
        <v>24247</v>
      </c>
      <c r="H25" s="41"/>
      <c r="I25" s="42">
        <v>0</v>
      </c>
      <c r="J25" s="42"/>
      <c r="K25" s="42">
        <v>26285</v>
      </c>
      <c r="L25" s="41"/>
      <c r="M25" s="42">
        <f t="shared" si="0"/>
        <v>50532</v>
      </c>
    </row>
    <row r="26" spans="1:13" s="2" customFormat="1" ht="10.5" customHeight="1">
      <c r="A26" s="2" t="s">
        <v>64</v>
      </c>
      <c r="C26" s="20" t="s">
        <v>119</v>
      </c>
      <c r="D26" s="20"/>
      <c r="E26" s="20"/>
      <c r="F26" s="20" t="s">
        <v>1</v>
      </c>
      <c r="G26" s="1">
        <v>8153</v>
      </c>
      <c r="I26" s="1">
        <v>182681</v>
      </c>
      <c r="J26" s="1"/>
      <c r="K26" s="1">
        <v>0</v>
      </c>
      <c r="M26" s="1">
        <f t="shared" si="0"/>
        <v>8153</v>
      </c>
    </row>
    <row r="27" spans="1:13" s="2" customFormat="1" ht="12">
      <c r="A27" s="2" t="s">
        <v>105</v>
      </c>
      <c r="B27" s="41"/>
      <c r="C27" s="40" t="s">
        <v>147</v>
      </c>
      <c r="D27" s="40"/>
      <c r="E27" s="40"/>
      <c r="F27" s="40" t="s">
        <v>1</v>
      </c>
      <c r="G27" s="42">
        <v>0</v>
      </c>
      <c r="H27" s="41"/>
      <c r="I27" s="42">
        <v>0</v>
      </c>
      <c r="J27" s="42"/>
      <c r="K27" s="42">
        <v>0</v>
      </c>
      <c r="L27" s="41"/>
      <c r="M27" s="42">
        <f t="shared" si="0"/>
        <v>0</v>
      </c>
    </row>
    <row r="28" spans="1:13" s="2" customFormat="1" ht="12" hidden="1">
      <c r="A28" s="2" t="s">
        <v>91</v>
      </c>
      <c r="C28" s="20" t="s">
        <v>45</v>
      </c>
      <c r="D28" s="20"/>
      <c r="F28" s="20" t="s">
        <v>1</v>
      </c>
      <c r="G28" s="1">
        <v>0</v>
      </c>
      <c r="I28" s="1">
        <v>0</v>
      </c>
      <c r="J28" s="1"/>
      <c r="K28" s="1">
        <v>0</v>
      </c>
      <c r="M28" s="1">
        <f t="shared" si="0"/>
        <v>0</v>
      </c>
    </row>
    <row r="29" spans="3:13" s="2" customFormat="1" ht="12">
      <c r="C29" s="20" t="s">
        <v>18</v>
      </c>
      <c r="D29" s="20" t="str">
        <f>CONCATENATE(C29," . . . . . . . . . . . . . . . . . . . . . . . . . . . . . . . . . . . . . . . . . . . . . . . . . . . . . . . . . . . . . . . . . . . . .")</f>
        <v>    Total operating expenditures . . . . . . . . . . . . . . . . . . . . . . . . . . . . . . . . . . . . . . . . . . . . . . . . . . . . . . . . . . . . . . . . . . . . .</v>
      </c>
      <c r="E29" s="20"/>
      <c r="F29" s="20" t="s">
        <v>1</v>
      </c>
      <c r="G29" s="23">
        <f>SUM(G19:G28)</f>
        <v>348708</v>
      </c>
      <c r="I29" s="23">
        <f>SUM(I19:I28)</f>
        <v>2952735</v>
      </c>
      <c r="K29" s="23">
        <f>SUM(K19:K28)</f>
        <v>112281</v>
      </c>
      <c r="M29" s="23">
        <f>SUM(G29:K29)</f>
        <v>3413724</v>
      </c>
    </row>
    <row r="30" spans="2:13" s="2" customFormat="1" ht="12">
      <c r="B30" s="41"/>
      <c r="C30" s="40"/>
      <c r="D30" s="40"/>
      <c r="E30" s="40"/>
      <c r="F30" s="40" t="s">
        <v>1</v>
      </c>
      <c r="G30" s="41"/>
      <c r="H30" s="41"/>
      <c r="I30" s="41"/>
      <c r="J30" s="41"/>
      <c r="K30" s="41"/>
      <c r="L30" s="41"/>
      <c r="M30" s="44"/>
    </row>
    <row r="31" spans="3:13" s="2" customFormat="1" ht="12">
      <c r="C31" s="22" t="s">
        <v>69</v>
      </c>
      <c r="D31" s="20" t="str">
        <f>CONCATENATE(C31," . . . . . . . . . . . . . . . . . . . . . . . . . . . . . . . . . . . . . . . . . . . . . . . . . . . . . . . . . . . . . . . . . . . . .")</f>
        <v> Operating revenues over/(under) expenditures . . . . . . . . . . . . . . . . . . . . . . . . . . . . . . . . . . . . . . . . . . . . . . . . . . . . . . . . . . . . . . . . . . . . .</v>
      </c>
      <c r="E31" s="20"/>
      <c r="F31" s="20" t="s">
        <v>1</v>
      </c>
      <c r="G31" s="38">
        <f>G16-G29</f>
        <v>-173536</v>
      </c>
      <c r="I31" s="38">
        <f>I16-I29</f>
        <v>-677116</v>
      </c>
      <c r="K31" s="38">
        <f>K16-K29</f>
        <v>-112281</v>
      </c>
      <c r="M31" s="38">
        <f>M16-M29</f>
        <v>-962933</v>
      </c>
    </row>
    <row r="32" spans="1:13" s="2" customFormat="1" ht="12">
      <c r="A32" s="2" t="s">
        <v>1</v>
      </c>
      <c r="B32" s="41"/>
      <c r="C32" s="46"/>
      <c r="D32" s="46"/>
      <c r="E32" s="46"/>
      <c r="F32" s="40" t="s">
        <v>1</v>
      </c>
      <c r="G32" s="41"/>
      <c r="H32" s="41"/>
      <c r="I32" s="41"/>
      <c r="J32" s="41"/>
      <c r="K32" s="41"/>
      <c r="L32" s="41"/>
      <c r="M32" s="44"/>
    </row>
    <row r="33" spans="1:13" s="2" customFormat="1" ht="12">
      <c r="A33" s="2" t="s">
        <v>1</v>
      </c>
      <c r="B33" s="20" t="s">
        <v>4</v>
      </c>
      <c r="D33" s="20" t="s">
        <v>4</v>
      </c>
      <c r="E33" s="20"/>
      <c r="F33" s="20" t="s">
        <v>1</v>
      </c>
      <c r="M33" s="21"/>
    </row>
    <row r="34" spans="1:13" s="2" customFormat="1" ht="12" hidden="1">
      <c r="A34" s="2" t="s">
        <v>96</v>
      </c>
      <c r="B34" s="41"/>
      <c r="C34" s="40" t="s">
        <v>120</v>
      </c>
      <c r="D34" s="40"/>
      <c r="E34" s="40"/>
      <c r="F34" s="40" t="s">
        <v>1</v>
      </c>
      <c r="G34" s="42"/>
      <c r="H34" s="41"/>
      <c r="I34" s="42">
        <v>0</v>
      </c>
      <c r="J34" s="42"/>
      <c r="K34" s="42">
        <v>0</v>
      </c>
      <c r="L34" s="41"/>
      <c r="M34" s="42">
        <f aca="true" t="shared" si="1" ref="M34:M39">SUM(G34+K34)</f>
        <v>0</v>
      </c>
    </row>
    <row r="35" spans="1:13" s="2" customFormat="1" ht="12">
      <c r="A35" s="2" t="s">
        <v>97</v>
      </c>
      <c r="B35" s="41"/>
      <c r="C35" s="40" t="s">
        <v>121</v>
      </c>
      <c r="D35" s="40"/>
      <c r="E35" s="40"/>
      <c r="F35" s="40" t="s">
        <v>1</v>
      </c>
      <c r="G35" s="42">
        <v>39202</v>
      </c>
      <c r="H35" s="41"/>
      <c r="I35" s="42">
        <v>0</v>
      </c>
      <c r="J35" s="42"/>
      <c r="K35" s="42">
        <v>43239</v>
      </c>
      <c r="L35" s="41"/>
      <c r="M35" s="42">
        <f t="shared" si="1"/>
        <v>82441</v>
      </c>
    </row>
    <row r="36" spans="1:13" s="2" customFormat="1" ht="12">
      <c r="A36" s="2" t="s">
        <v>113</v>
      </c>
      <c r="C36" s="20" t="s">
        <v>87</v>
      </c>
      <c r="D36" s="20"/>
      <c r="E36" s="20"/>
      <c r="F36" s="20" t="s">
        <v>1</v>
      </c>
      <c r="G36" s="1">
        <v>-550</v>
      </c>
      <c r="I36" s="1">
        <v>0</v>
      </c>
      <c r="J36" s="1"/>
      <c r="K36" s="1">
        <v>0</v>
      </c>
      <c r="M36" s="1">
        <f t="shared" si="1"/>
        <v>-550</v>
      </c>
    </row>
    <row r="37" spans="2:13" s="2" customFormat="1" ht="12">
      <c r="B37" s="41"/>
      <c r="C37" s="40" t="s">
        <v>66</v>
      </c>
      <c r="D37" s="40"/>
      <c r="E37" s="40"/>
      <c r="F37" s="40" t="s">
        <v>1</v>
      </c>
      <c r="G37" s="42">
        <v>4000</v>
      </c>
      <c r="H37" s="41"/>
      <c r="I37" s="42">
        <v>0</v>
      </c>
      <c r="J37" s="42"/>
      <c r="K37" s="42">
        <v>0</v>
      </c>
      <c r="L37" s="41"/>
      <c r="M37" s="42">
        <f t="shared" si="1"/>
        <v>4000</v>
      </c>
    </row>
    <row r="38" spans="1:13" s="2" customFormat="1" ht="12">
      <c r="A38" s="2" t="s">
        <v>98</v>
      </c>
      <c r="C38" s="20" t="s">
        <v>122</v>
      </c>
      <c r="D38" s="20"/>
      <c r="E38" s="20"/>
      <c r="F38" s="20" t="s">
        <v>1</v>
      </c>
      <c r="G38" s="1">
        <v>141416</v>
      </c>
      <c r="I38" s="1">
        <v>0</v>
      </c>
      <c r="J38" s="1"/>
      <c r="K38" s="1">
        <v>0</v>
      </c>
      <c r="M38" s="1">
        <f t="shared" si="1"/>
        <v>141416</v>
      </c>
    </row>
    <row r="39" spans="1:13" s="2" customFormat="1" ht="12" hidden="1">
      <c r="A39" s="2" t="s">
        <v>99</v>
      </c>
      <c r="C39" s="20" t="s">
        <v>123</v>
      </c>
      <c r="D39" s="20"/>
      <c r="E39" s="20"/>
      <c r="F39" s="20" t="s">
        <v>1</v>
      </c>
      <c r="G39" s="1">
        <v>0</v>
      </c>
      <c r="I39" s="1">
        <v>0</v>
      </c>
      <c r="J39" s="1"/>
      <c r="K39" s="1">
        <v>0</v>
      </c>
      <c r="M39" s="1">
        <f t="shared" si="1"/>
        <v>0</v>
      </c>
    </row>
    <row r="40" spans="2:13" s="2" customFormat="1" ht="12">
      <c r="B40" s="41"/>
      <c r="C40" s="40" t="s">
        <v>19</v>
      </c>
      <c r="D40" s="40" t="str">
        <f>CONCATENATE(C40," . . . . . . . . . . . . . . . . . . . . . . . . . . . . . . . . . . . . . . . . . . . . . . . . . . . . . . . . . . . . . . . . . . . . .")</f>
        <v>    Total other revenues . . . . . . . . . . . . . . . . . . . . . . . . . . . . . . . . . . . . . . . . . . . . . . . . . . . . . . . . . . . . . . . . . . . . .</v>
      </c>
      <c r="E40" s="40"/>
      <c r="F40" s="40" t="s">
        <v>1</v>
      </c>
      <c r="G40" s="45">
        <f>SUM(G34:G39)</f>
        <v>184068</v>
      </c>
      <c r="H40" s="41"/>
      <c r="I40" s="45">
        <f>SUM(I34:I39)</f>
        <v>0</v>
      </c>
      <c r="J40" s="41"/>
      <c r="K40" s="45">
        <f>SUM(K34:K39)</f>
        <v>43239</v>
      </c>
      <c r="L40" s="41"/>
      <c r="M40" s="45">
        <f>SUM(G40:K40)</f>
        <v>227307</v>
      </c>
    </row>
    <row r="41" spans="3:13" s="2" customFormat="1" ht="12" hidden="1">
      <c r="C41" s="20"/>
      <c r="D41" s="20"/>
      <c r="E41" s="20"/>
      <c r="F41" s="20" t="s">
        <v>1</v>
      </c>
      <c r="M41" s="21"/>
    </row>
    <row r="42" spans="3:13" s="2" customFormat="1" ht="12.75" thickBot="1">
      <c r="C42" s="22" t="s">
        <v>101</v>
      </c>
      <c r="D42" s="20" t="str">
        <f>CONCATENATE(C42," . . . . . . . . . . . . . . . . . . . . . . . . . . . . . . . . . . . . . . . . . . . . . . . . . . . . . . . . . . . . . . . . . . . . .")</f>
        <v> Excess of revenues over expenditures . . . . . . . . . . . . . . . . . . . . . . . . . . . . . . . . . . . . . . . . . . . . . . . . . . . . . . . . . . . . . . . . . . . . .</v>
      </c>
      <c r="E42" s="20"/>
      <c r="F42" s="20" t="s">
        <v>1</v>
      </c>
      <c r="G42" s="53">
        <f>(G16+G40)-G29</f>
        <v>10532</v>
      </c>
      <c r="I42" s="53">
        <f>(I16+I40)-I29</f>
        <v>-677116</v>
      </c>
      <c r="J42" s="54"/>
      <c r="K42" s="53">
        <f>(K16+K40)-K29</f>
        <v>-69042</v>
      </c>
      <c r="M42" s="53">
        <f>(M16+M40)-M29</f>
        <v>-735626</v>
      </c>
    </row>
    <row r="43" spans="3:13" ht="12.75" thickTop="1">
      <c r="C43" s="20"/>
      <c r="D43" s="20"/>
      <c r="E43" s="20"/>
      <c r="F43" s="20" t="s">
        <v>1</v>
      </c>
      <c r="G43" s="2"/>
      <c r="I43" s="2"/>
      <c r="J43" s="2"/>
      <c r="K43" s="2"/>
      <c r="M43" s="2"/>
    </row>
    <row r="44" spans="3:13" ht="12.75" thickBot="1">
      <c r="C44" s="20"/>
      <c r="D44" s="20"/>
      <c r="E44" s="20"/>
      <c r="F44" s="20" t="s">
        <v>1</v>
      </c>
      <c r="G44" s="2"/>
      <c r="I44" s="2"/>
      <c r="J44" s="2"/>
      <c r="K44" s="2"/>
      <c r="M44" s="2"/>
    </row>
    <row r="45" spans="2:13" ht="4.5" customHeight="1">
      <c r="B45" s="4"/>
      <c r="C45" s="27"/>
      <c r="D45" s="27"/>
      <c r="E45" s="27"/>
      <c r="F45" s="27" t="s">
        <v>1</v>
      </c>
      <c r="G45" s="5"/>
      <c r="H45" s="5"/>
      <c r="I45" s="5"/>
      <c r="J45" s="5"/>
      <c r="K45" s="5"/>
      <c r="L45" s="5"/>
      <c r="M45" s="28"/>
    </row>
    <row r="46" spans="2:13" ht="12" hidden="1">
      <c r="B46" s="29"/>
      <c r="C46" s="26"/>
      <c r="D46" s="26"/>
      <c r="E46" s="26"/>
      <c r="F46" s="25" t="str">
        <f>UPPER(" Balance Sheet")</f>
        <v> BALANCE SHEET</v>
      </c>
      <c r="G46" s="25"/>
      <c r="H46" s="25"/>
      <c r="I46" s="25"/>
      <c r="J46" s="25"/>
      <c r="K46" s="25"/>
      <c r="L46" s="25"/>
      <c r="M46" s="30"/>
    </row>
    <row r="47" spans="2:13" ht="12" hidden="1">
      <c r="B47" s="29"/>
      <c r="C47" s="26"/>
      <c r="D47" s="26"/>
      <c r="E47" s="26"/>
      <c r="F47" s="25" t="e">
        <f>"     "&amp;TEXT(ASD,"MMMMMMMMM DD, YYYY")</f>
        <v>#REF!</v>
      </c>
      <c r="G47" s="25"/>
      <c r="H47" s="25"/>
      <c r="I47" s="25"/>
      <c r="J47" s="25"/>
      <c r="K47" s="25"/>
      <c r="L47" s="25"/>
      <c r="M47" s="30"/>
    </row>
    <row r="48" spans="2:13" ht="12" hidden="1">
      <c r="B48" s="29"/>
      <c r="C48" s="26"/>
      <c r="D48" s="26"/>
      <c r="E48" s="26"/>
      <c r="F48" s="26" t="s">
        <v>1</v>
      </c>
      <c r="G48" s="25"/>
      <c r="H48" s="25"/>
      <c r="I48" s="25"/>
      <c r="J48" s="25"/>
      <c r="K48" s="25"/>
      <c r="L48" s="25"/>
      <c r="M48" s="30"/>
    </row>
    <row r="49" spans="2:13" ht="12" hidden="1">
      <c r="B49" s="29"/>
      <c r="C49" s="26"/>
      <c r="D49" s="26"/>
      <c r="E49" s="26"/>
      <c r="F49" s="26" t="s">
        <v>1</v>
      </c>
      <c r="G49" s="25"/>
      <c r="H49" s="25"/>
      <c r="I49" s="25"/>
      <c r="J49" s="25"/>
      <c r="K49" s="25"/>
      <c r="L49" s="25"/>
      <c r="M49" s="30"/>
    </row>
    <row r="50" spans="2:13" ht="12" hidden="1">
      <c r="B50" s="31" t="s">
        <v>8</v>
      </c>
      <c r="C50" s="25"/>
      <c r="D50" s="26" t="s">
        <v>8</v>
      </c>
      <c r="E50" s="26"/>
      <c r="F50" s="26" t="s">
        <v>1</v>
      </c>
      <c r="G50" s="25"/>
      <c r="H50" s="25"/>
      <c r="I50" s="25"/>
      <c r="J50" s="25"/>
      <c r="K50" s="25"/>
      <c r="L50" s="25"/>
      <c r="M50" s="30"/>
    </row>
    <row r="51" spans="1:13" ht="12" hidden="1">
      <c r="A51" s="1" t="s">
        <v>25</v>
      </c>
      <c r="B51" s="29"/>
      <c r="C51" s="25" t="s">
        <v>20</v>
      </c>
      <c r="D51" s="26" t="str">
        <f>CONCATENATE(C51," . . . . . . . . . . . . . . . . . . . . . . . . . . . . . . . . . . . . . . . . . . . . . . . . . . . . . . . . . . . . . . . . . . . . .")</f>
        <v>Cash and cash equivalents . . . . . . . . . . . . . . . . . . . . . . . . . . . . . . . . . . . . . . . . . . . . . . . . . . . . . . . . . . . . . . . . . . . . .</v>
      </c>
      <c r="E51" s="26"/>
      <c r="F51" s="26" t="s">
        <v>1</v>
      </c>
      <c r="G51" s="25" t="e">
        <f>ROUND(#REF!+#REF!+#REF!,round_as_displayed)</f>
        <v>#REF!</v>
      </c>
      <c r="H51" s="25"/>
      <c r="I51" s="25" t="e">
        <f>ROUND(#REF!+#REF!,round_as_displayed)</f>
        <v>#REF!</v>
      </c>
      <c r="J51" s="25"/>
      <c r="K51" s="25"/>
      <c r="L51" s="25"/>
      <c r="M51" s="30" t="e">
        <f aca="true" t="shared" si="2" ref="M51:M65">SUM(G51+K51)</f>
        <v>#REF!</v>
      </c>
    </row>
    <row r="52" spans="1:13" ht="12" hidden="1">
      <c r="A52" s="1" t="s">
        <v>26</v>
      </c>
      <c r="B52" s="29"/>
      <c r="C52" s="25" t="s">
        <v>27</v>
      </c>
      <c r="D52" s="26" t="str">
        <f>CONCATENATE(C52," . . . . . . . . . . . . . . . . . . . . . . . . . . . . . . . . . . . . . . . . . . . . . . . . . . . . . . . . . . . . . . . . . . . . .")</f>
        <v>Investments . . . . . . . . . . . . . . . . . . . . . . . . . . . . . . . . . . . . . . . . . . . . . . . . . . . . . . . . . . . . . . . . . . . . .</v>
      </c>
      <c r="E52" s="26"/>
      <c r="F52" s="26" t="s">
        <v>1</v>
      </c>
      <c r="G52" s="25" t="e">
        <f>ROUND(#REF!+#REF!,round_as_displayed)</f>
        <v>#REF!</v>
      </c>
      <c r="H52" s="25"/>
      <c r="I52" s="25" t="e">
        <f>ROUND(#REF!+#REF!,round_as_displayed)</f>
        <v>#REF!</v>
      </c>
      <c r="J52" s="25"/>
      <c r="K52" s="25"/>
      <c r="L52" s="25"/>
      <c r="M52" s="30" t="e">
        <f t="shared" si="2"/>
        <v>#REF!</v>
      </c>
    </row>
    <row r="53" spans="1:13" ht="12" hidden="1">
      <c r="A53" s="1" t="s">
        <v>28</v>
      </c>
      <c r="B53" s="29"/>
      <c r="C53" s="25" t="s">
        <v>29</v>
      </c>
      <c r="D53" s="26"/>
      <c r="E53" s="26"/>
      <c r="F53" s="26" t="s">
        <v>1</v>
      </c>
      <c r="G53" s="25" t="e">
        <f>ROUND(#REF!+#REF!,round_as_displayed)</f>
        <v>#REF!</v>
      </c>
      <c r="H53" s="25"/>
      <c r="I53" s="25" t="e">
        <f>ROUND(#REF!+#REF!,round_as_displayed)</f>
        <v>#REF!</v>
      </c>
      <c r="J53" s="25"/>
      <c r="K53" s="25"/>
      <c r="L53" s="25"/>
      <c r="M53" s="30" t="e">
        <f t="shared" si="2"/>
        <v>#REF!</v>
      </c>
    </row>
    <row r="54" spans="1:13" ht="12" hidden="1">
      <c r="A54" s="1" t="s">
        <v>30</v>
      </c>
      <c r="B54" s="29"/>
      <c r="C54" s="25" t="s">
        <v>21</v>
      </c>
      <c r="D54" s="26"/>
      <c r="E54" s="26"/>
      <c r="F54" s="26" t="s">
        <v>1</v>
      </c>
      <c r="G54" s="25" t="e">
        <f>ROUND(#REF!+#REF!,round_as_displayed)</f>
        <v>#REF!</v>
      </c>
      <c r="H54" s="25"/>
      <c r="I54" s="25" t="e">
        <f>ROUND(#REF!+#REF!,round_as_displayed)</f>
        <v>#REF!</v>
      </c>
      <c r="J54" s="25"/>
      <c r="K54" s="25"/>
      <c r="L54" s="25"/>
      <c r="M54" s="30" t="e">
        <f t="shared" si="2"/>
        <v>#REF!</v>
      </c>
    </row>
    <row r="55" spans="1:13" ht="12" hidden="1">
      <c r="A55" s="1" t="s">
        <v>31</v>
      </c>
      <c r="B55" s="29"/>
      <c r="C55" s="25" t="s">
        <v>32</v>
      </c>
      <c r="D55" s="26"/>
      <c r="E55" s="26"/>
      <c r="F55" s="26" t="s">
        <v>1</v>
      </c>
      <c r="G55" s="25" t="e">
        <f>ROUND(#REF!+#REF!,round_as_displayed)</f>
        <v>#REF!</v>
      </c>
      <c r="H55" s="25"/>
      <c r="I55" s="25" t="e">
        <f>ROUND(#REF!+#REF!,round_as_displayed)</f>
        <v>#REF!</v>
      </c>
      <c r="J55" s="25"/>
      <c r="K55" s="25"/>
      <c r="L55" s="25"/>
      <c r="M55" s="30" t="e">
        <f t="shared" si="2"/>
        <v>#REF!</v>
      </c>
    </row>
    <row r="56" spans="1:13" ht="12" hidden="1">
      <c r="A56" s="1" t="s">
        <v>33</v>
      </c>
      <c r="B56" s="29"/>
      <c r="C56" s="25" t="s">
        <v>34</v>
      </c>
      <c r="D56" s="26"/>
      <c r="E56" s="26"/>
      <c r="F56" s="26" t="s">
        <v>1</v>
      </c>
      <c r="G56" s="25" t="e">
        <f>ROUND(#REF!+#REF!,round_as_displayed)</f>
        <v>#REF!</v>
      </c>
      <c r="H56" s="25"/>
      <c r="I56" s="25" t="e">
        <f>ROUND(#REF!+#REF!,round_as_displayed)</f>
        <v>#REF!</v>
      </c>
      <c r="J56" s="25"/>
      <c r="K56" s="25"/>
      <c r="L56" s="25"/>
      <c r="M56" s="30" t="e">
        <f t="shared" si="2"/>
        <v>#REF!</v>
      </c>
    </row>
    <row r="57" spans="1:13" ht="12" hidden="1">
      <c r="A57" s="1" t="s">
        <v>35</v>
      </c>
      <c r="B57" s="29"/>
      <c r="C57" s="25" t="s">
        <v>36</v>
      </c>
      <c r="D57" s="26"/>
      <c r="E57" s="26"/>
      <c r="F57" s="26" t="s">
        <v>1</v>
      </c>
      <c r="G57" s="25" t="e">
        <f>ROUND(#REF!+#REF!,round_as_displayed)</f>
        <v>#REF!</v>
      </c>
      <c r="H57" s="25"/>
      <c r="I57" s="25" t="e">
        <f>ROUND(#REF!+#REF!,round_as_displayed)</f>
        <v>#REF!</v>
      </c>
      <c r="J57" s="25"/>
      <c r="K57" s="25"/>
      <c r="L57" s="25"/>
      <c r="M57" s="30" t="e">
        <f t="shared" si="2"/>
        <v>#REF!</v>
      </c>
    </row>
    <row r="58" spans="1:13" ht="12" hidden="1">
      <c r="A58" s="1" t="s">
        <v>37</v>
      </c>
      <c r="B58" s="29"/>
      <c r="C58" s="25" t="s">
        <v>81</v>
      </c>
      <c r="D58" s="26"/>
      <c r="E58" s="26"/>
      <c r="F58" s="26" t="s">
        <v>1</v>
      </c>
      <c r="G58" s="25" t="e">
        <f>ROUND(#REF!+#REF!,round_as_displayed)</f>
        <v>#REF!</v>
      </c>
      <c r="H58" s="25"/>
      <c r="I58" s="25" t="e">
        <f>ROUND(#REF!+#REF!,round_as_displayed)</f>
        <v>#REF!</v>
      </c>
      <c r="J58" s="25"/>
      <c r="K58" s="25"/>
      <c r="L58" s="25"/>
      <c r="M58" s="30" t="e">
        <f t="shared" si="2"/>
        <v>#REF!</v>
      </c>
    </row>
    <row r="59" spans="1:13" ht="12" hidden="1">
      <c r="A59" s="1" t="s">
        <v>38</v>
      </c>
      <c r="B59" s="29"/>
      <c r="C59" s="25" t="s">
        <v>39</v>
      </c>
      <c r="D59" s="26"/>
      <c r="E59" s="26"/>
      <c r="F59" s="26" t="s">
        <v>1</v>
      </c>
      <c r="G59" s="25" t="e">
        <f>ROUND(#REF!+#REF!,round_as_displayed)</f>
        <v>#REF!</v>
      </c>
      <c r="H59" s="25"/>
      <c r="I59" s="25" t="e">
        <f>ROUND(#REF!+#REF!,round_as_displayed)</f>
        <v>#REF!</v>
      </c>
      <c r="J59" s="25"/>
      <c r="K59" s="25"/>
      <c r="L59" s="25"/>
      <c r="M59" s="30" t="e">
        <f t="shared" si="2"/>
        <v>#REF!</v>
      </c>
    </row>
    <row r="60" spans="1:13" ht="12" hidden="1">
      <c r="A60" s="1" t="s">
        <v>40</v>
      </c>
      <c r="B60" s="29"/>
      <c r="C60" s="25" t="s">
        <v>41</v>
      </c>
      <c r="D60" s="26"/>
      <c r="E60" s="26"/>
      <c r="F60" s="26" t="s">
        <v>1</v>
      </c>
      <c r="G60" s="25" t="e">
        <f>ROUND(#REF!+#REF!,round_as_displayed)</f>
        <v>#REF!</v>
      </c>
      <c r="H60" s="25"/>
      <c r="I60" s="25" t="e">
        <f>ROUND(#REF!+#REF!,round_as_displayed)</f>
        <v>#REF!</v>
      </c>
      <c r="J60" s="25"/>
      <c r="K60" s="25"/>
      <c r="L60" s="25"/>
      <c r="M60" s="30" t="e">
        <f t="shared" si="2"/>
        <v>#REF!</v>
      </c>
    </row>
    <row r="61" spans="1:13" ht="12" hidden="1">
      <c r="A61" s="1" t="s">
        <v>42</v>
      </c>
      <c r="B61" s="29"/>
      <c r="C61" s="25" t="s">
        <v>43</v>
      </c>
      <c r="D61" s="26"/>
      <c r="E61" s="26"/>
      <c r="F61" s="26" t="s">
        <v>1</v>
      </c>
      <c r="G61" s="25" t="e">
        <f>ROUND(#REF!+#REF!,round_as_displayed)</f>
        <v>#REF!</v>
      </c>
      <c r="H61" s="25"/>
      <c r="I61" s="25" t="e">
        <f>ROUND(#REF!+#REF!,round_as_displayed)</f>
        <v>#REF!</v>
      </c>
      <c r="J61" s="25"/>
      <c r="K61" s="25"/>
      <c r="L61" s="25"/>
      <c r="M61" s="30" t="e">
        <f t="shared" si="2"/>
        <v>#REF!</v>
      </c>
    </row>
    <row r="62" spans="1:13" ht="12" hidden="1">
      <c r="A62" s="1" t="s">
        <v>44</v>
      </c>
      <c r="B62" s="29"/>
      <c r="C62" s="25" t="s">
        <v>45</v>
      </c>
      <c r="D62" s="26"/>
      <c r="E62" s="26"/>
      <c r="F62" s="26" t="s">
        <v>1</v>
      </c>
      <c r="G62" s="25" t="e">
        <f>ROUND(#REF!+#REF!,round_as_displayed)</f>
        <v>#REF!</v>
      </c>
      <c r="H62" s="25"/>
      <c r="I62" s="25" t="e">
        <f>ROUND(#REF!+#REF!,round_as_displayed)</f>
        <v>#REF!</v>
      </c>
      <c r="J62" s="25"/>
      <c r="K62" s="25"/>
      <c r="L62" s="25"/>
      <c r="M62" s="30" t="e">
        <f t="shared" si="2"/>
        <v>#REF!</v>
      </c>
    </row>
    <row r="63" spans="1:13" ht="12" hidden="1">
      <c r="A63" s="1" t="s">
        <v>46</v>
      </c>
      <c r="B63" s="29"/>
      <c r="C63" s="25" t="s">
        <v>47</v>
      </c>
      <c r="D63" s="26"/>
      <c r="E63" s="26"/>
      <c r="F63" s="26" t="s">
        <v>1</v>
      </c>
      <c r="G63" s="25" t="e">
        <f>ROUND(#REF!+#REF!,round_as_displayed)</f>
        <v>#REF!</v>
      </c>
      <c r="H63" s="25"/>
      <c r="I63" s="25" t="e">
        <f>ROUND(#REF!+#REF!,round_as_displayed)</f>
        <v>#REF!</v>
      </c>
      <c r="J63" s="25"/>
      <c r="K63" s="25"/>
      <c r="L63" s="25"/>
      <c r="M63" s="30" t="e">
        <f t="shared" si="2"/>
        <v>#REF!</v>
      </c>
    </row>
    <row r="64" spans="1:13" ht="12" hidden="1">
      <c r="A64" s="1" t="s">
        <v>48</v>
      </c>
      <c r="B64" s="29"/>
      <c r="C64" s="25" t="s">
        <v>49</v>
      </c>
      <c r="D64" s="26"/>
      <c r="E64" s="26"/>
      <c r="F64" s="26" t="s">
        <v>1</v>
      </c>
      <c r="G64" s="25" t="e">
        <f>ROUND(#REF!+#REF!,round_as_displayed)</f>
        <v>#REF!</v>
      </c>
      <c r="H64" s="25"/>
      <c r="I64" s="25" t="e">
        <f>ROUND(#REF!+#REF!,round_as_displayed)</f>
        <v>#REF!</v>
      </c>
      <c r="J64" s="25"/>
      <c r="K64" s="25"/>
      <c r="L64" s="25"/>
      <c r="M64" s="30" t="e">
        <f t="shared" si="2"/>
        <v>#REF!</v>
      </c>
    </row>
    <row r="65" spans="2:13" s="2" customFormat="1" ht="12" hidden="1">
      <c r="B65" s="29"/>
      <c r="C65" s="26" t="s">
        <v>22</v>
      </c>
      <c r="D65" s="26" t="str">
        <f>CONCATENATE(C65," . . . . . . . . . . . . . . . . . . . . . . . . . . . . . . . . . . . . . . . . . . . . . . . . . . . . . . . . . . . . . . . . . . . . .")</f>
        <v>    Total assets . . . . . . . . . . . . . . . . . . . . . . . . . . . . . . . . . . . . . . . . . . . . . . . . . . . . . . . . . . . . . . . . . . . . .</v>
      </c>
      <c r="E65" s="26"/>
      <c r="F65" s="26" t="s">
        <v>1</v>
      </c>
      <c r="G65" s="25" t="e">
        <f>SUM(G51:G64)</f>
        <v>#REF!</v>
      </c>
      <c r="H65" s="25"/>
      <c r="I65" s="25" t="e">
        <f>SUM(I51:I64)</f>
        <v>#REF!</v>
      </c>
      <c r="J65" s="25"/>
      <c r="K65" s="25"/>
      <c r="L65" s="25"/>
      <c r="M65" s="30" t="e">
        <f t="shared" si="2"/>
        <v>#REF!</v>
      </c>
    </row>
    <row r="66" spans="2:13" ht="12" hidden="1">
      <c r="B66" s="29"/>
      <c r="C66" s="25"/>
      <c r="D66" s="25"/>
      <c r="E66" s="25"/>
      <c r="F66" s="26" t="s">
        <v>1</v>
      </c>
      <c r="G66" s="25"/>
      <c r="H66" s="25"/>
      <c r="I66" s="25"/>
      <c r="J66" s="25"/>
      <c r="K66" s="25"/>
      <c r="L66" s="25"/>
      <c r="M66" s="32"/>
    </row>
    <row r="67" spans="2:13" ht="12" hidden="1">
      <c r="B67" s="31" t="s">
        <v>82</v>
      </c>
      <c r="C67" s="25"/>
      <c r="D67" s="26" t="s">
        <v>9</v>
      </c>
      <c r="E67" s="26"/>
      <c r="F67" s="26" t="s">
        <v>1</v>
      </c>
      <c r="G67" s="25"/>
      <c r="H67" s="25"/>
      <c r="I67" s="25"/>
      <c r="J67" s="25"/>
      <c r="K67" s="25"/>
      <c r="L67" s="25"/>
      <c r="M67" s="30"/>
    </row>
    <row r="68" spans="1:13" ht="12" hidden="1">
      <c r="A68" s="1" t="s">
        <v>70</v>
      </c>
      <c r="B68" s="29"/>
      <c r="C68" s="25" t="s">
        <v>23</v>
      </c>
      <c r="D68" s="26" t="str">
        <f>CONCATENATE(C68," . . . . . . . . . . . . . . . . . . . . . . . . . . . . . . . . . . . . . . . . . . . . . . . . . . . . . . . . . . . . . . . . . . . . .")</f>
        <v>Accounts payable . . . . . . . . . . . . . . . . . . . . . . . . . . . . . . . . . . . . . . . . . . . . . . . . . . . . . . . . . . . . . . . . . . . . .</v>
      </c>
      <c r="E68" s="26"/>
      <c r="F68" s="26" t="s">
        <v>1</v>
      </c>
      <c r="G68" s="25" t="e">
        <f>ROUND(#REF!+#REF!,round_as_displayed)</f>
        <v>#REF!</v>
      </c>
      <c r="H68" s="25"/>
      <c r="I68" s="25" t="e">
        <f>ROUND(#REF!+#REF!,round_as_displayed)</f>
        <v>#REF!</v>
      </c>
      <c r="J68" s="25"/>
      <c r="K68" s="25"/>
      <c r="L68" s="25"/>
      <c r="M68" s="30" t="e">
        <f aca="true" t="shared" si="3" ref="M68:M78">SUM(G68+K68)</f>
        <v>#REF!</v>
      </c>
    </row>
    <row r="69" spans="1:13" ht="12" hidden="1">
      <c r="A69" s="1" t="s">
        <v>71</v>
      </c>
      <c r="B69" s="29"/>
      <c r="C69" s="25" t="s">
        <v>50</v>
      </c>
      <c r="D69" s="26"/>
      <c r="E69" s="26"/>
      <c r="F69" s="26" t="s">
        <v>1</v>
      </c>
      <c r="G69" s="25" t="e">
        <f>ROUND(#REF!+#REF!,round_as_displayed)</f>
        <v>#REF!</v>
      </c>
      <c r="H69" s="25"/>
      <c r="I69" s="25" t="e">
        <f>ROUND(#REF!+#REF!,round_as_displayed)</f>
        <v>#REF!</v>
      </c>
      <c r="J69" s="25"/>
      <c r="K69" s="25"/>
      <c r="L69" s="25"/>
      <c r="M69" s="30" t="e">
        <f t="shared" si="3"/>
        <v>#REF!</v>
      </c>
    </row>
    <row r="70" spans="1:13" ht="12" hidden="1">
      <c r="A70" s="1" t="s">
        <v>72</v>
      </c>
      <c r="B70" s="29"/>
      <c r="C70" s="25" t="s">
        <v>51</v>
      </c>
      <c r="D70" s="26"/>
      <c r="E70" s="26"/>
      <c r="F70" s="26" t="s">
        <v>1</v>
      </c>
      <c r="G70" s="25" t="e">
        <f>ROUND(#REF!+#REF!,round_as_displayed)</f>
        <v>#REF!</v>
      </c>
      <c r="H70" s="25"/>
      <c r="I70" s="25" t="e">
        <f>ROUND(#REF!+#REF!,round_as_displayed)</f>
        <v>#REF!</v>
      </c>
      <c r="J70" s="25"/>
      <c r="K70" s="25"/>
      <c r="L70" s="25"/>
      <c r="M70" s="30" t="e">
        <f t="shared" si="3"/>
        <v>#REF!</v>
      </c>
    </row>
    <row r="71" spans="1:13" ht="12" hidden="1">
      <c r="A71" s="1" t="s">
        <v>73</v>
      </c>
      <c r="B71" s="29"/>
      <c r="C71" s="25" t="s">
        <v>52</v>
      </c>
      <c r="D71" s="26"/>
      <c r="E71" s="26"/>
      <c r="F71" s="26" t="s">
        <v>1</v>
      </c>
      <c r="G71" s="25" t="e">
        <f>ROUND(#REF!+#REF!,round_as_displayed)</f>
        <v>#REF!</v>
      </c>
      <c r="H71" s="25"/>
      <c r="I71" s="25" t="e">
        <f>ROUND(#REF!+#REF!,round_as_displayed)</f>
        <v>#REF!</v>
      </c>
      <c r="J71" s="25"/>
      <c r="K71" s="25"/>
      <c r="L71" s="25"/>
      <c r="M71" s="30" t="e">
        <f t="shared" si="3"/>
        <v>#REF!</v>
      </c>
    </row>
    <row r="72" spans="1:13" ht="12" hidden="1">
      <c r="A72" s="1" t="s">
        <v>74</v>
      </c>
      <c r="B72" s="29"/>
      <c r="C72" s="25" t="s">
        <v>53</v>
      </c>
      <c r="D72" s="26"/>
      <c r="E72" s="26"/>
      <c r="F72" s="26" t="s">
        <v>1</v>
      </c>
      <c r="G72" s="25" t="e">
        <f>ROUND(#REF!+#REF!,round_as_displayed)</f>
        <v>#REF!</v>
      </c>
      <c r="H72" s="25"/>
      <c r="I72" s="25" t="e">
        <f>ROUND(#REF!+#REF!,round_as_displayed)</f>
        <v>#REF!</v>
      </c>
      <c r="J72" s="25"/>
      <c r="K72" s="25"/>
      <c r="L72" s="25"/>
      <c r="M72" s="30" t="e">
        <f t="shared" si="3"/>
        <v>#REF!</v>
      </c>
    </row>
    <row r="73" spans="1:13" ht="12" hidden="1">
      <c r="A73" s="1" t="s">
        <v>75</v>
      </c>
      <c r="B73" s="29"/>
      <c r="C73" s="25" t="s">
        <v>10</v>
      </c>
      <c r="D73" s="26"/>
      <c r="E73" s="26"/>
      <c r="F73" s="26" t="s">
        <v>1</v>
      </c>
      <c r="G73" s="25" t="e">
        <f>ROUND(#REF!+#REF!,round_as_displayed)</f>
        <v>#REF!</v>
      </c>
      <c r="H73" s="25"/>
      <c r="I73" s="25" t="e">
        <f>ROUND(#REF!+#REF!,round_as_displayed)</f>
        <v>#REF!</v>
      </c>
      <c r="J73" s="25"/>
      <c r="K73" s="25"/>
      <c r="L73" s="25"/>
      <c r="M73" s="30" t="e">
        <f t="shared" si="3"/>
        <v>#REF!</v>
      </c>
    </row>
    <row r="74" spans="1:13" ht="12" hidden="1">
      <c r="A74" s="1" t="s">
        <v>76</v>
      </c>
      <c r="B74" s="29"/>
      <c r="C74" s="25" t="s">
        <v>54</v>
      </c>
      <c r="D74" s="26"/>
      <c r="E74" s="26"/>
      <c r="F74" s="26" t="s">
        <v>1</v>
      </c>
      <c r="G74" s="25" t="e">
        <f>ROUND(#REF!+#REF!,round_as_displayed)</f>
        <v>#REF!</v>
      </c>
      <c r="H74" s="25"/>
      <c r="I74" s="25" t="e">
        <f>ROUND(#REF!+#REF!,round_as_displayed)</f>
        <v>#REF!</v>
      </c>
      <c r="J74" s="25"/>
      <c r="K74" s="25"/>
      <c r="L74" s="25"/>
      <c r="M74" s="30" t="e">
        <f t="shared" si="3"/>
        <v>#REF!</v>
      </c>
    </row>
    <row r="75" spans="1:13" ht="12" hidden="1">
      <c r="A75" s="1" t="s">
        <v>77</v>
      </c>
      <c r="B75" s="29"/>
      <c r="C75" s="25" t="s">
        <v>55</v>
      </c>
      <c r="D75" s="26"/>
      <c r="E75" s="26"/>
      <c r="F75" s="26" t="s">
        <v>1</v>
      </c>
      <c r="G75" s="25" t="e">
        <f>ROUND(#REF!+#REF!,round_as_displayed)</f>
        <v>#REF!</v>
      </c>
      <c r="H75" s="25"/>
      <c r="I75" s="25" t="e">
        <f>ROUND(#REF!+#REF!,round_as_displayed)</f>
        <v>#REF!</v>
      </c>
      <c r="J75" s="25"/>
      <c r="K75" s="25"/>
      <c r="L75" s="25"/>
      <c r="M75" s="30" t="e">
        <f t="shared" si="3"/>
        <v>#REF!</v>
      </c>
    </row>
    <row r="76" spans="1:13" ht="12" hidden="1">
      <c r="A76" s="1" t="s">
        <v>78</v>
      </c>
      <c r="B76" s="29"/>
      <c r="C76" s="25" t="s">
        <v>56</v>
      </c>
      <c r="D76" s="26"/>
      <c r="E76" s="26"/>
      <c r="F76" s="26" t="s">
        <v>1</v>
      </c>
      <c r="G76" s="25" t="e">
        <f>ROUND(#REF!+#REF!,round_as_displayed)</f>
        <v>#REF!</v>
      </c>
      <c r="H76" s="25"/>
      <c r="I76" s="25" t="e">
        <f>ROUND(#REF!+#REF!,round_as_displayed)</f>
        <v>#REF!</v>
      </c>
      <c r="J76" s="25"/>
      <c r="K76" s="25"/>
      <c r="L76" s="25"/>
      <c r="M76" s="30" t="e">
        <f t="shared" si="3"/>
        <v>#REF!</v>
      </c>
    </row>
    <row r="77" spans="1:13" ht="12" hidden="1">
      <c r="A77" s="1" t="s">
        <v>79</v>
      </c>
      <c r="B77" s="29"/>
      <c r="C77" s="25" t="s">
        <v>57</v>
      </c>
      <c r="D77" s="26"/>
      <c r="E77" s="26"/>
      <c r="F77" s="26" t="s">
        <v>1</v>
      </c>
      <c r="G77" s="25" t="e">
        <f>ROUND(#REF!+#REF!,round_as_displayed)</f>
        <v>#REF!</v>
      </c>
      <c r="H77" s="25"/>
      <c r="I77" s="25" t="e">
        <f>ROUND(#REF!+#REF!,round_as_displayed)</f>
        <v>#REF!</v>
      </c>
      <c r="J77" s="25"/>
      <c r="K77" s="25"/>
      <c r="L77" s="25"/>
      <c r="M77" s="30" t="e">
        <f t="shared" si="3"/>
        <v>#REF!</v>
      </c>
    </row>
    <row r="78" spans="2:13" s="2" customFormat="1" ht="12" hidden="1">
      <c r="B78" s="29"/>
      <c r="C78" s="26" t="s">
        <v>24</v>
      </c>
      <c r="D78" s="26" t="str">
        <f>CONCATENATE(C78," . . . . . . . . . . . . . . . . . . . . . . . . . . . . . . . . . . . . . . . . . . . . . . . . . . . . . . . . . . . . . . . . . . . . .")</f>
        <v>    Total liabilities . . . . . . . . . . . . . . . . . . . . . . . . . . . . . . . . . . . . . . . . . . . . . . . . . . . . . . . . . . . . . . . . . . . . .</v>
      </c>
      <c r="E78" s="26"/>
      <c r="F78" s="26" t="s">
        <v>1</v>
      </c>
      <c r="G78" s="25" t="e">
        <f>SUM(G68:G77)</f>
        <v>#REF!</v>
      </c>
      <c r="H78" s="25"/>
      <c r="I78" s="25" t="e">
        <f>SUM(I68:I77)</f>
        <v>#REF!</v>
      </c>
      <c r="J78" s="25"/>
      <c r="K78" s="25"/>
      <c r="L78" s="25"/>
      <c r="M78" s="30" t="e">
        <f t="shared" si="3"/>
        <v>#REF!</v>
      </c>
    </row>
    <row r="79" spans="2:13" ht="12" hidden="1">
      <c r="B79" s="29"/>
      <c r="C79" s="25"/>
      <c r="D79" s="25"/>
      <c r="E79" s="25"/>
      <c r="F79" s="26" t="s">
        <v>1</v>
      </c>
      <c r="G79" s="25"/>
      <c r="H79" s="25"/>
      <c r="I79" s="25"/>
      <c r="J79" s="25"/>
      <c r="K79" s="25"/>
      <c r="L79" s="25"/>
      <c r="M79" s="32"/>
    </row>
    <row r="80" spans="2:13" ht="12" hidden="1">
      <c r="B80" s="29" t="s">
        <v>83</v>
      </c>
      <c r="C80" s="25"/>
      <c r="D80" s="25"/>
      <c r="E80" s="25"/>
      <c r="F80" s="26"/>
      <c r="G80" s="25"/>
      <c r="H80" s="25"/>
      <c r="I80" s="25"/>
      <c r="J80" s="25"/>
      <c r="K80" s="25"/>
      <c r="L80" s="25"/>
      <c r="M80" s="32"/>
    </row>
    <row r="81" spans="2:13" ht="12" hidden="1">
      <c r="B81" s="31" t="s">
        <v>11</v>
      </c>
      <c r="C81" s="25"/>
      <c r="D81" s="26" t="s">
        <v>11</v>
      </c>
      <c r="E81" s="26"/>
      <c r="F81" s="26" t="s">
        <v>1</v>
      </c>
      <c r="G81" s="25"/>
      <c r="H81" s="25"/>
      <c r="I81" s="25"/>
      <c r="J81" s="25"/>
      <c r="K81" s="25"/>
      <c r="L81" s="25"/>
      <c r="M81" s="30"/>
    </row>
    <row r="82" spans="1:13" ht="12" hidden="1">
      <c r="A82" s="1" t="s">
        <v>100</v>
      </c>
      <c r="B82" s="29"/>
      <c r="C82" s="26" t="s">
        <v>86</v>
      </c>
      <c r="D82" s="26" t="str">
        <f>CONCATENATE(C82," . . . . . . . . . . . . . . . . . . . . . . . . . . . . . . . . . . . . . . . . . . . . . . . . . . . . . . . . . . . . . . . . . . . . .")</f>
        <v>Balance at July 1 . . . . . . . . . . . . . . . . . . . . . . . . . . . . . . . . . . . . . . . . . . . . . . . . . . . . . . . . . . . . . . . . . . . . .</v>
      </c>
      <c r="E82" s="26"/>
      <c r="F82" s="26" t="s">
        <v>1</v>
      </c>
      <c r="G82" s="25" t="e">
        <f>ROUND(#REF!,round_as_displayed)</f>
        <v>#REF!</v>
      </c>
      <c r="H82" s="25"/>
      <c r="I82" s="25" t="e">
        <f>ROUND(#REF!,round_as_displayed)</f>
        <v>#REF!</v>
      </c>
      <c r="J82" s="25"/>
      <c r="K82" s="25"/>
      <c r="L82" s="25"/>
      <c r="M82" s="30" t="e">
        <f>SUM(G82+K82)</f>
        <v>#REF!</v>
      </c>
    </row>
    <row r="83" spans="1:13" ht="12" hidden="1">
      <c r="A83" s="1" t="s">
        <v>106</v>
      </c>
      <c r="B83" s="29"/>
      <c r="C83" s="26" t="s">
        <v>12</v>
      </c>
      <c r="D83" s="26" t="str">
        <f>CONCATENATE(C83," . . . . . . . . . . . . . . . . . . . . . . . . . . . . . . . . . . . . . . . . . . . . . . . . . . . . . . . . . . . . . . . . . . . . .")</f>
        <v>Depreciation charges transferred . . . . . . . . . . . . . . . . . . . . . . . . . . . . . . . . . . . . . . . . . . . . . . . . . . . . . . . . . . . . . . . . . . . . .</v>
      </c>
      <c r="E83" s="26"/>
      <c r="F83" s="26" t="s">
        <v>1</v>
      </c>
      <c r="G83" s="25" t="e">
        <f>ROUND(#REF!,round_as_displayed)</f>
        <v>#REF!</v>
      </c>
      <c r="H83" s="25"/>
      <c r="I83" s="25" t="e">
        <f>ROUND(#REF!,round_as_displayed)</f>
        <v>#REF!</v>
      </c>
      <c r="J83" s="25"/>
      <c r="K83" s="25"/>
      <c r="L83" s="25"/>
      <c r="M83" s="30" t="e">
        <f>SUM(G83+K83)</f>
        <v>#REF!</v>
      </c>
    </row>
    <row r="84" spans="1:13" s="2" customFormat="1" ht="12" hidden="1">
      <c r="A84" s="2" t="s">
        <v>107</v>
      </c>
      <c r="B84" s="29"/>
      <c r="C84" s="26" t="s">
        <v>13</v>
      </c>
      <c r="D84" s="26" t="str">
        <f>CONCATENATE(C84," . . . . . . . . . . . . . . . . . . . . . . . . . . . . . . . . . . . . . . . . . . . . . . . . . . . . . . . . . . . . . . . . . . . . .")</f>
        <v>Equipment purchases . . . . . . . . . . . . . . . . . . . . . . . . . . . . . . . . . . . . . . . . . . . . . . . . . . . . . . . . . . . . . . . . . . . . .</v>
      </c>
      <c r="E84" s="26"/>
      <c r="F84" s="26" t="s">
        <v>1</v>
      </c>
      <c r="G84" s="25" t="e">
        <f>ROUND(#REF!,round_as_displayed)</f>
        <v>#REF!</v>
      </c>
      <c r="H84" s="25"/>
      <c r="I84" s="25" t="e">
        <f>ROUND(#REF!,round_as_displayed)</f>
        <v>#REF!</v>
      </c>
      <c r="J84" s="25"/>
      <c r="K84" s="25"/>
      <c r="L84" s="25"/>
      <c r="M84" s="30" t="e">
        <f>SUM(G84+K84)</f>
        <v>#REF!</v>
      </c>
    </row>
    <row r="85" spans="2:13" s="2" customFormat="1" ht="12" hidden="1">
      <c r="B85" s="29"/>
      <c r="C85" s="26" t="s">
        <v>88</v>
      </c>
      <c r="D85" s="26" t="str">
        <f>CONCATENATE(C85," . . . . . . . . . . . . . . . . . . . . . . . . . . . . . . . . . . . . . . . . . . . . . . . . . . . . . . . . . . . . . . . . . . . . .")</f>
        <v>  Current fund balance . . . . . . . . . . . . . . . . . . . . . . . . . . . . . . . . . . . . . . . . . . . . . . . . . . . . . . . . . . . . . . . . . . . . .</v>
      </c>
      <c r="E85" s="26"/>
      <c r="F85" s="26" t="s">
        <v>1</v>
      </c>
      <c r="G85" s="25" t="e">
        <f>SUM(G82:G84)</f>
        <v>#REF!</v>
      </c>
      <c r="H85" s="25"/>
      <c r="I85" s="25" t="e">
        <f>SUM(I82:I84)</f>
        <v>#REF!</v>
      </c>
      <c r="J85" s="25"/>
      <c r="K85" s="25"/>
      <c r="L85" s="25"/>
      <c r="M85" s="30" t="e">
        <f>SUM(G85+K85)</f>
        <v>#REF!</v>
      </c>
    </row>
    <row r="86" spans="2:13" ht="12" hidden="1">
      <c r="B86" s="29"/>
      <c r="C86" s="25"/>
      <c r="D86" s="25"/>
      <c r="E86" s="25"/>
      <c r="F86" s="26" t="s">
        <v>1</v>
      </c>
      <c r="G86" s="25"/>
      <c r="H86" s="25"/>
      <c r="I86" s="25"/>
      <c r="J86" s="25"/>
      <c r="K86" s="25"/>
      <c r="L86" s="25"/>
      <c r="M86" s="32"/>
    </row>
    <row r="87" spans="2:13" ht="12" hidden="1">
      <c r="B87" s="31" t="s">
        <v>84</v>
      </c>
      <c r="C87" s="25"/>
      <c r="D87" s="26" t="s">
        <v>14</v>
      </c>
      <c r="E87" s="26"/>
      <c r="F87" s="26" t="s">
        <v>1</v>
      </c>
      <c r="G87" s="25"/>
      <c r="H87" s="25"/>
      <c r="I87" s="25"/>
      <c r="J87" s="25"/>
      <c r="K87" s="25"/>
      <c r="L87" s="25"/>
      <c r="M87" s="30"/>
    </row>
    <row r="88" spans="1:13" ht="12" hidden="1">
      <c r="A88" s="1" t="s">
        <v>93</v>
      </c>
      <c r="B88" s="29"/>
      <c r="C88" s="26" t="s">
        <v>86</v>
      </c>
      <c r="D88" s="26" t="str">
        <f aca="true" t="shared" si="4" ref="D88:D93">CONCATENATE(C88," . . . . . . . . . . . . . . . . . . . . . . . . . . . . . . . . . . . . . . . . . . . . . . . . . . . . . . . . . . . . . . . . . . . . .")</f>
        <v>Balance at July 1 . . . . . . . . . . . . . . . . . . . . . . . . . . . . . . . . . . . . . . . . . . . . . . . . . . . . . . . . . . . . . . . . . . . . .</v>
      </c>
      <c r="E88" s="26"/>
      <c r="F88" s="26" t="s">
        <v>1</v>
      </c>
      <c r="G88" s="25" t="e">
        <f>ROUND(#REF!,round_as_displayed)+#REF!</f>
        <v>#REF!</v>
      </c>
      <c r="H88" s="25"/>
      <c r="I88" s="25" t="e">
        <f>ROUND(#REF!,round_as_displayed)</f>
        <v>#REF!</v>
      </c>
      <c r="J88" s="25"/>
      <c r="K88" s="25"/>
      <c r="L88" s="25"/>
      <c r="M88" s="30" t="e">
        <f aca="true" t="shared" si="5" ref="M88:M94">SUM(G88+K88)</f>
        <v>#REF!</v>
      </c>
    </row>
    <row r="89" spans="2:13" ht="12" hidden="1">
      <c r="B89" s="29"/>
      <c r="C89" s="26" t="s">
        <v>85</v>
      </c>
      <c r="D89" s="26" t="str">
        <f t="shared" si="4"/>
        <v>Revenues over/(under) expenditures . . . . . . . . . . . . . . . . . . . . . . . . . . . . . . . . . . . . . . . . . . . . . . . . . . . . . . . . . . . . . . . . . . . . .</v>
      </c>
      <c r="E89" s="26"/>
      <c r="F89" s="26" t="s">
        <v>1</v>
      </c>
      <c r="G89" s="25">
        <f>(G16+G40)-G29</f>
        <v>10532</v>
      </c>
      <c r="H89" s="25"/>
      <c r="I89" s="25" t="e">
        <f>ROUND(#REF!,round_as_displayed)</f>
        <v>#REF!</v>
      </c>
      <c r="J89" s="25"/>
      <c r="K89" s="25"/>
      <c r="L89" s="25"/>
      <c r="M89" s="30">
        <f t="shared" si="5"/>
        <v>10532</v>
      </c>
    </row>
    <row r="90" spans="1:13" s="2" customFormat="1" ht="12" hidden="1">
      <c r="A90" s="2" t="s">
        <v>108</v>
      </c>
      <c r="B90" s="29"/>
      <c r="C90" s="26" t="s">
        <v>15</v>
      </c>
      <c r="D90" s="26" t="str">
        <f t="shared" si="4"/>
        <v>Transfers to unexpended plant . . . . . . . . . . . . . . . . . . . . . . . . . . . . . . . . . . . . . . . . . . . . . . . . . . . . . . . . . . . . . . . . . . . . .</v>
      </c>
      <c r="E90" s="26"/>
      <c r="F90" s="26" t="s">
        <v>1</v>
      </c>
      <c r="G90" s="25" t="e">
        <f>ROUND(#REF!,round_as_displayed)</f>
        <v>#REF!</v>
      </c>
      <c r="H90" s="25"/>
      <c r="I90" s="25" t="e">
        <f>ROUND(#REF!,round_as_displayed)</f>
        <v>#REF!</v>
      </c>
      <c r="J90" s="25"/>
      <c r="K90" s="25"/>
      <c r="L90" s="25"/>
      <c r="M90" s="30" t="e">
        <f t="shared" si="5"/>
        <v>#REF!</v>
      </c>
    </row>
    <row r="91" spans="1:13" s="2" customFormat="1" ht="12" hidden="1">
      <c r="A91" s="2" t="s">
        <v>106</v>
      </c>
      <c r="B91" s="29"/>
      <c r="C91" s="26" t="s">
        <v>110</v>
      </c>
      <c r="D91" s="26" t="str">
        <f t="shared" si="4"/>
        <v>Transfers to renewals and replacements . . . . . . . . . . . . . . . . . . . . . . . . . . . . . . . . . . . . . . . . . . . . . . . . . . . . . . . . . . . . . . . . . . . . .</v>
      </c>
      <c r="E91" s="26"/>
      <c r="F91" s="26" t="s">
        <v>1</v>
      </c>
      <c r="G91" s="25" t="e">
        <f>ROUND(#REF!,round_as_displayed)</f>
        <v>#REF!</v>
      </c>
      <c r="H91" s="25"/>
      <c r="I91" s="25" t="e">
        <f>ROUND(#REF!,round_as_displayed)</f>
        <v>#REF!</v>
      </c>
      <c r="J91" s="25"/>
      <c r="K91" s="25"/>
      <c r="L91" s="25"/>
      <c r="M91" s="30" t="e">
        <f t="shared" si="5"/>
        <v>#REF!</v>
      </c>
    </row>
    <row r="92" spans="1:13" s="2" customFormat="1" ht="12" hidden="1">
      <c r="A92" s="2" t="s">
        <v>109</v>
      </c>
      <c r="B92" s="29"/>
      <c r="C92" s="26" t="s">
        <v>111</v>
      </c>
      <c r="D92" s="26" t="str">
        <f t="shared" si="4"/>
        <v>Transfers to unrestricted fund . . . . . . . . . . . . . . . . . . . . . . . . . . . . . . . . . . . . . . . . . . . . . . . . . . . . . . . . . . . . . . . . . . . . .</v>
      </c>
      <c r="E92" s="26"/>
      <c r="F92" s="26" t="s">
        <v>1</v>
      </c>
      <c r="G92" s="25" t="e">
        <f>ROUND(#REF!,round_as_displayed)</f>
        <v>#REF!</v>
      </c>
      <c r="H92" s="25"/>
      <c r="I92" s="25" t="e">
        <f>ROUND(#REF!,round_as_displayed)</f>
        <v>#REF!</v>
      </c>
      <c r="J92" s="25"/>
      <c r="K92" s="25"/>
      <c r="L92" s="25"/>
      <c r="M92" s="30" t="e">
        <f t="shared" si="5"/>
        <v>#REF!</v>
      </c>
    </row>
    <row r="93" spans="2:13" s="2" customFormat="1" ht="12" hidden="1">
      <c r="B93" s="29"/>
      <c r="C93" s="26" t="s">
        <v>88</v>
      </c>
      <c r="D93" s="26" t="str">
        <f t="shared" si="4"/>
        <v>  Current fund balance . . . . . . . . . . . . . . . . . . . . . . . . . . . . . . . . . . . . . . . . . . . . . . . . . . . . . . . . . . . . . . . . . . . . .</v>
      </c>
      <c r="E93" s="26"/>
      <c r="F93" s="26" t="s">
        <v>1</v>
      </c>
      <c r="G93" s="25" t="e">
        <f>SUM(G88:G92)</f>
        <v>#REF!</v>
      </c>
      <c r="H93" s="25"/>
      <c r="I93" s="25" t="e">
        <f>SUM(I88:I92)</f>
        <v>#REF!</v>
      </c>
      <c r="J93" s="25"/>
      <c r="K93" s="25"/>
      <c r="L93" s="25"/>
      <c r="M93" s="30" t="e">
        <f t="shared" si="5"/>
        <v>#REF!</v>
      </c>
    </row>
    <row r="94" spans="2:13" ht="12" hidden="1">
      <c r="B94" s="29"/>
      <c r="C94" s="26" t="s">
        <v>90</v>
      </c>
      <c r="D94" s="25"/>
      <c r="E94" s="25"/>
      <c r="F94" s="26" t="s">
        <v>1</v>
      </c>
      <c r="G94" s="25" t="e">
        <f>G85+G93</f>
        <v>#REF!</v>
      </c>
      <c r="H94" s="25"/>
      <c r="I94" s="25" t="e">
        <f>I85+I93</f>
        <v>#REF!</v>
      </c>
      <c r="J94" s="25"/>
      <c r="K94" s="25"/>
      <c r="L94" s="25"/>
      <c r="M94" s="30" t="e">
        <f t="shared" si="5"/>
        <v>#REF!</v>
      </c>
    </row>
    <row r="95" spans="2:13" ht="12" hidden="1">
      <c r="B95" s="29"/>
      <c r="C95" s="25"/>
      <c r="D95" s="25"/>
      <c r="E95" s="25"/>
      <c r="F95" s="26"/>
      <c r="G95" s="25"/>
      <c r="H95" s="25"/>
      <c r="I95" s="25"/>
      <c r="J95" s="25"/>
      <c r="K95" s="25"/>
      <c r="L95" s="25"/>
      <c r="M95" s="32"/>
    </row>
    <row r="96" spans="2:13" ht="12" hidden="1">
      <c r="B96" s="29"/>
      <c r="C96" s="26" t="s">
        <v>89</v>
      </c>
      <c r="D96" s="26" t="str">
        <f>CONCATENATE(C96," . . . . . . . . . . . . . . . . . . . . . . . . . . . . . . . . . . . . . . . . . . . . . . . . . . . . . . . . . . . . . . . . . . . . .")</f>
        <v>      Total liabilities and fund balances . . . . . . . . . . . . . . . . . . . . . . . . . . . . . . . . . . . . . . . . . . . . . . . . . . . . . . . . . . . . . . . . . . . . .</v>
      </c>
      <c r="E96" s="26"/>
      <c r="F96" s="26" t="s">
        <v>1</v>
      </c>
      <c r="G96" s="25" t="e">
        <f>G78+G94</f>
        <v>#REF!</v>
      </c>
      <c r="H96" s="25"/>
      <c r="I96" s="25" t="e">
        <f>I78+I94</f>
        <v>#REF!</v>
      </c>
      <c r="J96" s="25"/>
      <c r="K96" s="25"/>
      <c r="L96" s="25"/>
      <c r="M96" s="30" t="e">
        <f>SUM(G96+K96)</f>
        <v>#REF!</v>
      </c>
    </row>
    <row r="97" spans="1:13" ht="12" hidden="1">
      <c r="A97" s="1" t="s">
        <v>58</v>
      </c>
      <c r="B97" s="29"/>
      <c r="C97" s="25"/>
      <c r="D97" s="25"/>
      <c r="E97" s="25"/>
      <c r="F97" s="25" t="s">
        <v>1</v>
      </c>
      <c r="G97" s="25"/>
      <c r="H97" s="25" t="s">
        <v>1</v>
      </c>
      <c r="I97" s="25"/>
      <c r="J97" s="25"/>
      <c r="K97" s="25"/>
      <c r="L97" s="25" t="s">
        <v>1</v>
      </c>
      <c r="M97" s="30"/>
    </row>
    <row r="98" spans="1:13" ht="12" hidden="1">
      <c r="A98" s="2" t="s">
        <v>94</v>
      </c>
      <c r="B98" s="29"/>
      <c r="C98" s="25" t="s">
        <v>66</v>
      </c>
      <c r="D98" s="25"/>
      <c r="E98" s="25"/>
      <c r="F98" s="25"/>
      <c r="G98" s="25"/>
      <c r="H98" s="25"/>
      <c r="I98" s="25"/>
      <c r="J98" s="25"/>
      <c r="K98" s="25"/>
      <c r="L98" s="25"/>
      <c r="M98" s="32"/>
    </row>
    <row r="99" spans="2:13" ht="12" hidden="1">
      <c r="B99" s="29"/>
      <c r="C99" s="26"/>
      <c r="D99" s="25"/>
      <c r="E99" s="25"/>
      <c r="F99" s="25"/>
      <c r="G99" s="25"/>
      <c r="H99" s="25"/>
      <c r="I99" s="25"/>
      <c r="J99" s="25"/>
      <c r="K99" s="25"/>
      <c r="L99" s="25"/>
      <c r="M99" s="32"/>
    </row>
    <row r="100" spans="2:13" ht="12" hidden="1">
      <c r="B100" s="29"/>
      <c r="C100" s="25" t="s">
        <v>114</v>
      </c>
      <c r="D100" s="25"/>
      <c r="E100" s="25"/>
      <c r="F100" s="25"/>
      <c r="G100" s="25" t="e">
        <f>G96-G65</f>
        <v>#REF!</v>
      </c>
      <c r="H100" s="25"/>
      <c r="I100" s="25" t="e">
        <f>I96-I65</f>
        <v>#REF!</v>
      </c>
      <c r="J100" s="25"/>
      <c r="K100" s="25"/>
      <c r="L100" s="25"/>
      <c r="M100" s="32"/>
    </row>
    <row r="101" spans="2:13" ht="12.75">
      <c r="B101" s="55" t="s">
        <v>124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7"/>
    </row>
    <row r="102" spans="2:13" ht="12.75">
      <c r="B102" s="55" t="s">
        <v>150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</row>
    <row r="103" spans="2:13" ht="4.5" customHeight="1" thickBot="1">
      <c r="B103" s="3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34"/>
    </row>
    <row r="104" spans="2:13" ht="1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2:13" ht="24">
      <c r="B105" s="24"/>
      <c r="C105" s="24"/>
      <c r="D105" s="24"/>
      <c r="E105" s="24"/>
      <c r="F105" s="24"/>
      <c r="G105" s="37" t="s">
        <v>59</v>
      </c>
      <c r="H105" s="24"/>
      <c r="I105" s="18" t="s">
        <v>148</v>
      </c>
      <c r="J105" s="19"/>
      <c r="K105" s="18" t="s">
        <v>5</v>
      </c>
      <c r="M105" s="37" t="s">
        <v>3</v>
      </c>
    </row>
    <row r="106" spans="2:13" ht="1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M106" s="24"/>
    </row>
    <row r="107" spans="2:13" ht="12">
      <c r="B107" s="42" t="s">
        <v>8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1"/>
      <c r="M107" s="42"/>
    </row>
    <row r="108" spans="3:13" ht="12">
      <c r="C108" s="1" t="s">
        <v>20</v>
      </c>
      <c r="F108" s="39" t="s">
        <v>0</v>
      </c>
      <c r="G108" s="36">
        <v>1356654</v>
      </c>
      <c r="H108" s="1"/>
      <c r="I108" s="36">
        <v>-520089</v>
      </c>
      <c r="J108" s="36"/>
      <c r="K108" s="36">
        <v>1345001</v>
      </c>
      <c r="M108" s="36">
        <f>SUM(G108:K108)</f>
        <v>2181566</v>
      </c>
    </row>
    <row r="109" spans="2:13" ht="12">
      <c r="B109" s="42"/>
      <c r="C109" s="42" t="s">
        <v>21</v>
      </c>
      <c r="D109" s="42"/>
      <c r="E109" s="42"/>
      <c r="F109" s="49" t="s">
        <v>0</v>
      </c>
      <c r="G109" s="42">
        <v>39014</v>
      </c>
      <c r="H109" s="42"/>
      <c r="I109" s="42">
        <v>1879</v>
      </c>
      <c r="J109" s="42"/>
      <c r="K109" s="42">
        <v>2370</v>
      </c>
      <c r="L109" s="41"/>
      <c r="M109" s="42">
        <f>SUM(G109:K109)</f>
        <v>43263</v>
      </c>
    </row>
    <row r="110" spans="3:13" ht="12" hidden="1">
      <c r="C110" s="1" t="s">
        <v>129</v>
      </c>
      <c r="F110" s="39" t="s">
        <v>0</v>
      </c>
      <c r="H110" s="1"/>
      <c r="M110" s="1">
        <f>SUM(G110:K110)</f>
        <v>0</v>
      </c>
    </row>
    <row r="111" spans="3:13" ht="12">
      <c r="C111" s="1" t="s">
        <v>137</v>
      </c>
      <c r="F111" s="39" t="s">
        <v>0</v>
      </c>
      <c r="G111" s="38">
        <v>0</v>
      </c>
      <c r="H111" s="1"/>
      <c r="I111" s="38">
        <v>10704</v>
      </c>
      <c r="J111" s="2"/>
      <c r="K111" s="38">
        <v>0</v>
      </c>
      <c r="M111" s="1">
        <f>SUM(G111:K111)</f>
        <v>10704</v>
      </c>
    </row>
    <row r="112" spans="2:13" ht="12">
      <c r="B112" s="42"/>
      <c r="C112" s="42" t="s">
        <v>138</v>
      </c>
      <c r="D112" s="42"/>
      <c r="E112" s="42"/>
      <c r="F112" s="49" t="s">
        <v>0</v>
      </c>
      <c r="G112" s="45">
        <f>SUM(G108:G111)</f>
        <v>1395668</v>
      </c>
      <c r="H112" s="42"/>
      <c r="I112" s="45">
        <f>SUM(I108:I111)</f>
        <v>-507506</v>
      </c>
      <c r="J112" s="41"/>
      <c r="K112" s="45">
        <f>SUM(K108:K111)</f>
        <v>1347371</v>
      </c>
      <c r="L112" s="41"/>
      <c r="M112" s="45">
        <f>SUM(M108:M111)</f>
        <v>2235533</v>
      </c>
    </row>
    <row r="113" spans="6:13" ht="12">
      <c r="F113" s="39" t="s">
        <v>0</v>
      </c>
      <c r="H113" s="1"/>
      <c r="M113" s="1"/>
    </row>
    <row r="114" spans="2:13" ht="12">
      <c r="B114" s="42" t="s">
        <v>125</v>
      </c>
      <c r="C114" s="42"/>
      <c r="D114" s="42"/>
      <c r="E114" s="42"/>
      <c r="F114" s="49" t="s">
        <v>0</v>
      </c>
      <c r="G114" s="42"/>
      <c r="H114" s="42"/>
      <c r="I114" s="42"/>
      <c r="J114" s="42"/>
      <c r="K114" s="42"/>
      <c r="L114" s="41"/>
      <c r="M114" s="42"/>
    </row>
    <row r="115" spans="3:13" ht="12">
      <c r="C115" s="1" t="s">
        <v>23</v>
      </c>
      <c r="F115" s="39" t="s">
        <v>0</v>
      </c>
      <c r="G115" s="1">
        <v>0</v>
      </c>
      <c r="H115" s="1"/>
      <c r="I115" s="1">
        <v>4119</v>
      </c>
      <c r="K115" s="1">
        <v>260</v>
      </c>
      <c r="M115" s="1">
        <f>SUM(G115:K115)</f>
        <v>4379</v>
      </c>
    </row>
    <row r="116" spans="2:13" ht="12">
      <c r="B116" s="42"/>
      <c r="C116" s="42" t="s">
        <v>10</v>
      </c>
      <c r="D116" s="42"/>
      <c r="E116" s="42"/>
      <c r="F116" s="49" t="s">
        <v>0</v>
      </c>
      <c r="G116" s="42">
        <v>65655</v>
      </c>
      <c r="H116" s="42"/>
      <c r="I116" s="42">
        <v>107100</v>
      </c>
      <c r="J116" s="42"/>
      <c r="K116" s="42">
        <v>0</v>
      </c>
      <c r="L116" s="41"/>
      <c r="M116" s="42">
        <f>SUM(G116:K116)</f>
        <v>172755</v>
      </c>
    </row>
    <row r="117" spans="3:13" ht="12">
      <c r="C117" s="1" t="s">
        <v>139</v>
      </c>
      <c r="F117" s="39" t="s">
        <v>0</v>
      </c>
      <c r="G117" s="38">
        <v>0</v>
      </c>
      <c r="H117" s="1"/>
      <c r="I117" s="38">
        <v>58391</v>
      </c>
      <c r="J117" s="2"/>
      <c r="K117" s="38">
        <v>0</v>
      </c>
      <c r="M117" s="1">
        <f>SUM(G117:K117)</f>
        <v>58391</v>
      </c>
    </row>
    <row r="118" spans="2:13" ht="12">
      <c r="B118" s="42"/>
      <c r="C118" s="42" t="s">
        <v>140</v>
      </c>
      <c r="D118" s="42"/>
      <c r="E118" s="42"/>
      <c r="F118" s="49" t="s">
        <v>0</v>
      </c>
      <c r="G118" s="47">
        <f>SUM(G115:G117)</f>
        <v>65655</v>
      </c>
      <c r="H118" s="42"/>
      <c r="I118" s="47">
        <f>SUM(I115:I117)</f>
        <v>169610</v>
      </c>
      <c r="J118" s="41"/>
      <c r="K118" s="47">
        <f>SUM(K115:K117)</f>
        <v>260</v>
      </c>
      <c r="L118" s="41"/>
      <c r="M118" s="45">
        <f>SUM(M115:M117)</f>
        <v>235525</v>
      </c>
    </row>
    <row r="119" spans="6:13" ht="12">
      <c r="F119" s="39" t="s">
        <v>0</v>
      </c>
      <c r="H119" s="1"/>
      <c r="M119" s="1"/>
    </row>
    <row r="120" spans="2:13" ht="12.75" thickBot="1">
      <c r="B120" s="42"/>
      <c r="C120" s="42" t="s">
        <v>141</v>
      </c>
      <c r="D120" s="42"/>
      <c r="E120" s="42"/>
      <c r="F120" s="49" t="s">
        <v>0</v>
      </c>
      <c r="G120" s="48">
        <f>+G112-G118</f>
        <v>1330013</v>
      </c>
      <c r="H120" s="42"/>
      <c r="I120" s="48">
        <f>+I112-I118</f>
        <v>-677116</v>
      </c>
      <c r="J120" s="52"/>
      <c r="K120" s="48">
        <f>+K112-K118</f>
        <v>1347111</v>
      </c>
      <c r="L120" s="41"/>
      <c r="M120" s="48">
        <f>+M112-M118</f>
        <v>2000008</v>
      </c>
    </row>
    <row r="121" spans="2:13" ht="12.75" thickTop="1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2:13" ht="12.75" thickBot="1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2:13" ht="4.5" customHeight="1"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28"/>
    </row>
    <row r="124" spans="2:13" ht="12.75">
      <c r="B124" s="55" t="s">
        <v>126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7"/>
    </row>
    <row r="125" spans="2:13" ht="12.75">
      <c r="B125" s="55" t="s">
        <v>151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7"/>
    </row>
    <row r="126" spans="2:13" ht="4.5" customHeight="1" thickBot="1">
      <c r="B126" s="33">
        <v>10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34"/>
    </row>
    <row r="127" spans="2:13" ht="1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2:13" ht="1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2:13" ht="12">
      <c r="B129" s="42" t="s">
        <v>83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3:13" ht="12">
      <c r="C130" s="1" t="s">
        <v>84</v>
      </c>
      <c r="H130" s="1"/>
      <c r="L130" s="1"/>
      <c r="M130" s="1"/>
    </row>
    <row r="131" spans="2:13" ht="12">
      <c r="B131" s="42"/>
      <c r="C131" s="42" t="s">
        <v>142</v>
      </c>
      <c r="D131" s="42"/>
      <c r="E131" s="42"/>
      <c r="F131" s="49" t="s">
        <v>0</v>
      </c>
      <c r="G131" s="50">
        <v>1302308</v>
      </c>
      <c r="H131" s="42"/>
      <c r="I131" s="50">
        <v>0</v>
      </c>
      <c r="J131" s="50"/>
      <c r="K131" s="50">
        <v>1411749</v>
      </c>
      <c r="L131" s="41"/>
      <c r="M131" s="51">
        <f>SUM(G131:K131)</f>
        <v>2714057</v>
      </c>
    </row>
    <row r="132" spans="3:13" ht="12">
      <c r="C132" s="1" t="s">
        <v>143</v>
      </c>
      <c r="F132" s="39" t="s">
        <v>0</v>
      </c>
      <c r="G132" s="1">
        <v>10532</v>
      </c>
      <c r="H132" s="1"/>
      <c r="I132" s="1">
        <v>-677116</v>
      </c>
      <c r="K132" s="1">
        <v>-69042</v>
      </c>
      <c r="M132" s="3">
        <f>SUM(G132:K132)</f>
        <v>-735626</v>
      </c>
    </row>
    <row r="133" spans="2:13" ht="12" hidden="1">
      <c r="B133" s="42"/>
      <c r="C133" s="42" t="s">
        <v>144</v>
      </c>
      <c r="D133" s="42"/>
      <c r="E133" s="42"/>
      <c r="F133" s="49" t="s">
        <v>0</v>
      </c>
      <c r="G133" s="42">
        <v>0</v>
      </c>
      <c r="H133" s="42"/>
      <c r="I133" s="42">
        <v>0</v>
      </c>
      <c r="J133" s="42"/>
      <c r="K133" s="42">
        <v>0</v>
      </c>
      <c r="L133" s="41"/>
      <c r="M133" s="43">
        <f>SUM(G133:K133)</f>
        <v>0</v>
      </c>
    </row>
    <row r="134" spans="3:13" ht="12" hidden="1">
      <c r="C134" s="1" t="s">
        <v>130</v>
      </c>
      <c r="F134" s="39" t="s">
        <v>0</v>
      </c>
      <c r="G134" s="38">
        <v>0</v>
      </c>
      <c r="H134" s="1"/>
      <c r="I134" s="38">
        <v>0</v>
      </c>
      <c r="J134" s="2"/>
      <c r="K134" s="38">
        <v>0</v>
      </c>
      <c r="M134" s="3">
        <f>SUM(G134:K134)</f>
        <v>0</v>
      </c>
    </row>
    <row r="135" spans="2:13" ht="12">
      <c r="B135" s="42"/>
      <c r="C135" s="42" t="s">
        <v>145</v>
      </c>
      <c r="D135" s="42" t="s">
        <v>127</v>
      </c>
      <c r="E135" s="42"/>
      <c r="F135" s="49" t="s">
        <v>0</v>
      </c>
      <c r="G135" s="45">
        <f>SUM(G131:G134)</f>
        <v>1312840</v>
      </c>
      <c r="H135" s="42"/>
      <c r="I135" s="45">
        <f>SUM(I131:I134)</f>
        <v>-677116</v>
      </c>
      <c r="J135" s="41"/>
      <c r="K135" s="45">
        <f>SUM(K131:K134)</f>
        <v>1342707</v>
      </c>
      <c r="L135" s="41"/>
      <c r="M135" s="45">
        <f>SUM(M131:M134)</f>
        <v>1978431</v>
      </c>
    </row>
    <row r="136" spans="6:8" ht="12">
      <c r="F136" s="39" t="s">
        <v>0</v>
      </c>
      <c r="H136" s="1"/>
    </row>
    <row r="137" spans="2:13" ht="12">
      <c r="B137" s="42"/>
      <c r="C137" s="42" t="s">
        <v>11</v>
      </c>
      <c r="D137" s="42"/>
      <c r="E137" s="42"/>
      <c r="F137" s="49" t="s">
        <v>0</v>
      </c>
      <c r="G137" s="42"/>
      <c r="H137" s="42"/>
      <c r="I137" s="42"/>
      <c r="J137" s="42"/>
      <c r="K137" s="42"/>
      <c r="L137" s="41"/>
      <c r="M137" s="43"/>
    </row>
    <row r="138" spans="3:13" ht="12">
      <c r="C138" s="1" t="s">
        <v>142</v>
      </c>
      <c r="F138" s="39" t="s">
        <v>0</v>
      </c>
      <c r="G138" s="1">
        <v>17173</v>
      </c>
      <c r="H138" s="1"/>
      <c r="I138" s="1">
        <v>0</v>
      </c>
      <c r="K138" s="1">
        <v>4404</v>
      </c>
      <c r="M138" s="3">
        <f>SUM(G138:K138)</f>
        <v>21577</v>
      </c>
    </row>
    <row r="139" spans="3:13" ht="12" hidden="1">
      <c r="C139" s="1" t="s">
        <v>131</v>
      </c>
      <c r="F139" s="39" t="s">
        <v>0</v>
      </c>
      <c r="G139" s="1">
        <v>0</v>
      </c>
      <c r="H139" s="1"/>
      <c r="I139" s="1">
        <v>0</v>
      </c>
      <c r="K139" s="1">
        <v>0</v>
      </c>
      <c r="M139" s="3">
        <f>SUM(G139:K139)</f>
        <v>0</v>
      </c>
    </row>
    <row r="140" spans="3:13" ht="12" hidden="1">
      <c r="C140" s="1" t="s">
        <v>132</v>
      </c>
      <c r="F140" s="39" t="s">
        <v>0</v>
      </c>
      <c r="G140" s="38">
        <v>0</v>
      </c>
      <c r="H140" s="1"/>
      <c r="I140" s="38">
        <v>0</v>
      </c>
      <c r="J140" s="2"/>
      <c r="K140" s="38">
        <v>0</v>
      </c>
      <c r="M140" s="3">
        <f>SUM(G140:K140)</f>
        <v>0</v>
      </c>
    </row>
    <row r="141" spans="2:13" ht="12">
      <c r="B141" s="42"/>
      <c r="C141" s="42" t="s">
        <v>145</v>
      </c>
      <c r="D141" s="42" t="s">
        <v>128</v>
      </c>
      <c r="E141" s="42"/>
      <c r="F141" s="49" t="s">
        <v>0</v>
      </c>
      <c r="G141" s="45">
        <f>SUM(G138:G140)</f>
        <v>17173</v>
      </c>
      <c r="H141" s="42"/>
      <c r="I141" s="45">
        <f>SUM(I138:I140)</f>
        <v>0</v>
      </c>
      <c r="J141" s="41"/>
      <c r="K141" s="45">
        <f>SUM(K138:K140)</f>
        <v>4404</v>
      </c>
      <c r="L141" s="41"/>
      <c r="M141" s="45">
        <f>SUM(M138:M140)</f>
        <v>21577</v>
      </c>
    </row>
    <row r="142" spans="6:8" ht="12">
      <c r="F142" s="39" t="s">
        <v>0</v>
      </c>
      <c r="H142" s="1"/>
    </row>
    <row r="143" spans="2:13" ht="12.75" thickBot="1">
      <c r="B143" s="42"/>
      <c r="C143" s="42" t="s">
        <v>146</v>
      </c>
      <c r="D143" s="42"/>
      <c r="E143" s="42"/>
      <c r="F143" s="49" t="s">
        <v>0</v>
      </c>
      <c r="G143" s="48">
        <f>+G135+G141</f>
        <v>1330013</v>
      </c>
      <c r="H143" s="42"/>
      <c r="I143" s="48">
        <f>+I135+I141</f>
        <v>-677116</v>
      </c>
      <c r="J143" s="52"/>
      <c r="K143" s="48">
        <f>+K135+K141</f>
        <v>1347111</v>
      </c>
      <c r="L143" s="41"/>
      <c r="M143" s="48">
        <f>+M135+M141</f>
        <v>2000008</v>
      </c>
    </row>
    <row r="144" spans="9:11" ht="12.75" thickTop="1">
      <c r="I144" s="3"/>
      <c r="J144" s="3"/>
      <c r="K144" s="3"/>
    </row>
  </sheetData>
  <sheetProtection/>
  <mergeCells count="8">
    <mergeCell ref="B101:M101"/>
    <mergeCell ref="B102:M102"/>
    <mergeCell ref="B124:M124"/>
    <mergeCell ref="B125:M125"/>
    <mergeCell ref="B4:M4"/>
    <mergeCell ref="B7:M7"/>
    <mergeCell ref="B5:M5"/>
    <mergeCell ref="B8:M8"/>
  </mergeCells>
  <printOptions horizontalCentered="1"/>
  <pageMargins left="0.5" right="0.5" top="0.5" bottom="0.5" header="0.5" footer="0.5"/>
  <pageSetup horizontalDpi="600" verticalDpi="600" orientation="portrait" scale="80" r:id="rId1"/>
  <headerFooter alignWithMargins="0">
    <oddHeader xml:space="preserve">&amp;C&amp;"Times New Roman,Bold"&amp;16
&amp;R
 &amp;"Times New Roman,Bold" </oddHeader>
  </headerFooter>
  <rowBreaks count="1" manualBreakCount="1">
    <brk id="42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zoomScalePageLayoutView="0" workbookViewId="0" topLeftCell="A1">
      <selection activeCell="E19" sqref="E19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portrait" paperSize="5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2008-10-23T14:46:47Z</cp:lastPrinted>
  <dcterms:created xsi:type="dcterms:W3CDTF">1999-07-13T23:41:35Z</dcterms:created>
  <dcterms:modified xsi:type="dcterms:W3CDTF">2008-11-20T20:31:44Z</dcterms:modified>
  <cp:category/>
  <cp:version/>
  <cp:contentType/>
  <cp:contentStatus/>
</cp:coreProperties>
</file>