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penn" sheetId="1" r:id="rId1"/>
  </sheets>
  <definedNames>
    <definedName name="\D">'c2a penn'!#REF!</definedName>
    <definedName name="\P">'c2a penn'!#REF!</definedName>
    <definedName name="DASH">'c2a penn'!#REF!</definedName>
    <definedName name="H_1">'c2a penn'!$A$3:$O$12</definedName>
    <definedName name="P_1">'c2a penn'!$A$13:$O$134</definedName>
    <definedName name="PAM">'c2a penn'!#REF!</definedName>
    <definedName name="_xlnm.Print_Area" localSheetId="0">'c2a penn'!$A$13:$O$134</definedName>
    <definedName name="_xlnm.Print_Titles" localSheetId="0">'c2a penn'!$1:$12</definedName>
    <definedName name="Print_Titles_MI">'c2a penn'!$3:$12</definedName>
    <definedName name="TEST">'c2a penn'!$A$13:$O$13</definedName>
  </definedNames>
  <calcPr fullCalcOnLoad="1"/>
</workbook>
</file>

<file path=xl/sharedStrings.xml><?xml version="1.0" encoding="utf-8"?>
<sst xmlns="http://schemas.openxmlformats.org/spreadsheetml/2006/main" count="223" uniqueCount="107">
  <si>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</si>
  <si>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</si>
  <si>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</si>
  <si>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</si>
  <si>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</si>
  <si>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</si>
  <si>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</si>
  <si>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</si>
  <si>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</si>
  <si>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</si>
  <si>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</t>
  </si>
  <si>
    <t xml:space="preserve"> Educational and general:</t>
  </si>
  <si>
    <t xml:space="preserve"> Research--</t>
  </si>
  <si>
    <t xml:space="preserve"> Public service--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</si>
  <si>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</si>
  <si>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</si>
  <si>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</si>
  <si>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</si>
  <si>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Associate Executive Director for basic research</t>
  </si>
  <si>
    <t xml:space="preserve">     Adipose tissue signaling </t>
  </si>
  <si>
    <t xml:space="preserve">     Autonomic neuroscience laboratory</t>
  </si>
  <si>
    <t xml:space="preserve">     Experimental obesity lab</t>
  </si>
  <si>
    <t xml:space="preserve">     Human genomics </t>
  </si>
  <si>
    <t xml:space="preserve">     Neuroscience</t>
  </si>
  <si>
    <t xml:space="preserve">     Neurosignaling</t>
  </si>
  <si>
    <t xml:space="preserve">     Nutritional neurobiology</t>
  </si>
  <si>
    <t xml:space="preserve">     Reproductive biology laboratory</t>
  </si>
  <si>
    <t xml:space="preserve">     Taste genetics</t>
  </si>
  <si>
    <t xml:space="preserve">        Total basic research</t>
  </si>
  <si>
    <t xml:space="preserve">   Clinical research-</t>
  </si>
  <si>
    <t xml:space="preserve">     Behavioral medicine</t>
  </si>
  <si>
    <t xml:space="preserve">     Clinical research</t>
  </si>
  <si>
    <t xml:space="preserve">     Human physiology</t>
  </si>
  <si>
    <t xml:space="preserve">     In-patient unit</t>
  </si>
  <si>
    <t xml:space="preserve">     Mass spectrometry</t>
  </si>
  <si>
    <t xml:space="preserve">     Nutrition and chronic disease</t>
  </si>
  <si>
    <t xml:space="preserve">     Outpatient clinic</t>
  </si>
  <si>
    <t xml:space="preserve">        Total clinical research</t>
  </si>
  <si>
    <t xml:space="preserve">          Total research</t>
  </si>
  <si>
    <t xml:space="preserve">     Division of education</t>
  </si>
  <si>
    <t xml:space="preserve">          Total public service</t>
  </si>
  <si>
    <t xml:space="preserve">   Basic research support-</t>
  </si>
  <si>
    <t xml:space="preserve">     Comparative biology core</t>
  </si>
  <si>
    <t xml:space="preserve">     Comparative metabolic core</t>
  </si>
  <si>
    <t xml:space="preserve">     Genomics core</t>
  </si>
  <si>
    <t xml:space="preserve">     Transgenics core</t>
  </si>
  <si>
    <t xml:space="preserve">        Total basic research support</t>
  </si>
  <si>
    <t xml:space="preserve">   Clinical research support-</t>
  </si>
  <si>
    <t xml:space="preserve">     Associate Executive Director for clinical research</t>
  </si>
  <si>
    <t xml:space="preserve">     Dietary assessment and food analysis core</t>
  </si>
  <si>
    <t xml:space="preserve">        Total clinical research support</t>
  </si>
  <si>
    <t xml:space="preserve">          Total academic support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</si>
  <si>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</si>
  <si>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</si>
  <si>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</si>
  <si>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</si>
  <si>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   Subtotal institutional support</t>
  </si>
  <si>
    <t xml:space="preserve">          Total institutional support </t>
  </si>
  <si>
    <t xml:space="preserve">     Administration</t>
  </si>
  <si>
    <t xml:space="preserve">     Building operations</t>
  </si>
  <si>
    <t xml:space="preserve">     Grounds</t>
  </si>
  <si>
    <t xml:space="preserve">     Other</t>
  </si>
  <si>
    <t xml:space="preserve">     Security </t>
  </si>
  <si>
    <t xml:space="preserve">     Utilities</t>
  </si>
  <si>
    <t xml:space="preserve">          Total operation and maintenance of plant</t>
  </si>
  <si>
    <t xml:space="preserve">     Preventive medicine</t>
  </si>
  <si>
    <t xml:space="preserve">     Cell biology imaging core</t>
  </si>
  <si>
    <t xml:space="preserve">     Exercise testing</t>
  </si>
  <si>
    <t xml:space="preserve">     Research kitchen core</t>
  </si>
  <si>
    <t xml:space="preserve">     Custodial</t>
  </si>
  <si>
    <t xml:space="preserve">     Insurance </t>
  </si>
  <si>
    <t xml:space="preserve">            Total educational and general expenditures</t>
  </si>
  <si>
    <t xml:space="preserve">     Transgenics</t>
  </si>
  <si>
    <t xml:space="preserve">     Social epidemiology</t>
  </si>
  <si>
    <t xml:space="preserve">     Associate Executive Director for population science</t>
  </si>
  <si>
    <t xml:space="preserve">     Maternal biology</t>
  </si>
  <si>
    <t xml:space="preserve">     Ubiquitin lab</t>
  </si>
  <si>
    <t xml:space="preserve">   Library</t>
  </si>
  <si>
    <t>ANALYSIS C-2A</t>
  </si>
  <si>
    <t>Current Unrestricted Fund Expenditures</t>
  </si>
  <si>
    <t xml:space="preserve">     Antioxidant and gene regulation laboratory</t>
  </si>
  <si>
    <t xml:space="preserve">     Viruses and obesity</t>
  </si>
  <si>
    <t xml:space="preserve">     Walking behavior</t>
  </si>
  <si>
    <t xml:space="preserve">     Regulation gene expression</t>
  </si>
  <si>
    <t xml:space="preserve">     Ingestive behavior</t>
  </si>
  <si>
    <t xml:space="preserve">        Total population science</t>
  </si>
  <si>
    <t>Population science-</t>
  </si>
  <si>
    <t xml:space="preserve">     Nutrition and neural signaling</t>
  </si>
  <si>
    <t xml:space="preserve">            Total expenditures and transfers</t>
  </si>
  <si>
    <t xml:space="preserve">     Leptin signaling</t>
  </si>
  <si>
    <t xml:space="preserve">     Adipocyte</t>
  </si>
  <si>
    <t xml:space="preserve">     Sleep lab</t>
  </si>
  <si>
    <t xml:space="preserve">     Associate Executive Director for administration</t>
  </si>
  <si>
    <t xml:space="preserve">     Allocation from LSU</t>
  </si>
  <si>
    <t xml:space="preserve">     Intellectual property, legal, and regulatory affairs</t>
  </si>
  <si>
    <t xml:space="preserve">     Allocation from System</t>
  </si>
  <si>
    <t xml:space="preserve">     Bioactive screening laboratory</t>
  </si>
  <si>
    <t xml:space="preserve">     Inflammation and neurodegeneration</t>
  </si>
  <si>
    <t xml:space="preserve">     Nutritional neuroscience and aging</t>
  </si>
  <si>
    <t xml:space="preserve">     Inactivity physiology</t>
  </si>
  <si>
    <t xml:space="preserve">     Metabolism-body composition</t>
  </si>
  <si>
    <t xml:space="preserve">     Reproductive endocrinology and women's health</t>
  </si>
  <si>
    <t xml:space="preserve">     Biostatistics</t>
  </si>
  <si>
    <t xml:space="preserve">     Clinical services</t>
  </si>
  <si>
    <t xml:space="preserve">     Core services and resources</t>
  </si>
  <si>
    <t>For the year ended June 30, 2015</t>
  </si>
  <si>
    <t xml:space="preserve">   Population science support-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</si>
</sst>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h:mm:ss\ AM/PM"/>
    <numFmt numFmtId="169" formatCode="[$-409]dddd\,\ mmmm\ dd\,\ yyyy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7" fontId="6" fillId="0" borderId="15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4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>
      <alignment vertical="center"/>
    </xf>
    <xf numFmtId="41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0" xfId="42" applyNumberFormat="1" applyFont="1" applyFill="1" applyBorder="1" applyAlignment="1">
      <alignment vertical="center"/>
    </xf>
    <xf numFmtId="165" fontId="6" fillId="0" borderId="0" xfId="44" applyNumberFormat="1" applyFont="1" applyFill="1" applyAlignment="1" applyProtection="1">
      <alignment vertical="center"/>
      <protection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7" tint="0.7999799847602844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0</xdr:col>
      <xdr:colOff>2371725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2324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48"/>
  <sheetViews>
    <sheetView showGridLines="0" tabSelected="1" defaultGridColor="0" zoomScale="110" zoomScaleNormal="110" zoomScaleSheetLayoutView="100" colorId="22" workbookViewId="0" topLeftCell="A1">
      <selection activeCell="A64" sqref="A64"/>
    </sheetView>
  </sheetViews>
  <sheetFormatPr defaultColWidth="9.140625" defaultRowHeight="12"/>
  <cols>
    <col min="1" max="1" width="44.140625" style="1" customWidth="1"/>
    <col min="2" max="2" width="1.57421875" style="1" customWidth="1"/>
    <col min="3" max="3" width="13.57421875" style="1" customWidth="1"/>
    <col min="4" max="4" width="1.57421875" style="1" customWidth="1"/>
    <col min="5" max="5" width="13.57421875" style="1" customWidth="1"/>
    <col min="6" max="6" width="1.57421875" style="1" customWidth="1"/>
    <col min="7" max="7" width="13.57421875" style="1" customWidth="1"/>
    <col min="8" max="8" width="1.57421875" style="1" customWidth="1"/>
    <col min="9" max="9" width="13.57421875" style="1" customWidth="1"/>
    <col min="10" max="10" width="1.57421875" style="1" customWidth="1"/>
    <col min="11" max="11" width="13.57421875" style="1" customWidth="1"/>
    <col min="12" max="12" width="1.57421875" style="1" customWidth="1"/>
    <col min="13" max="13" width="13.57421875" style="1" customWidth="1"/>
    <col min="14" max="14" width="1.57421875" style="1" customWidth="1"/>
    <col min="15" max="15" width="13.57421875" style="1" customWidth="1"/>
    <col min="16" max="16" width="1.57421875" style="1" customWidth="1"/>
    <col min="17" max="17" width="8.57421875" style="1" customWidth="1"/>
    <col min="18" max="18" width="5.57421875" style="1" customWidth="1"/>
    <col min="19" max="19" width="8.57421875" style="1" customWidth="1"/>
    <col min="20" max="20" width="3.57421875" style="1" customWidth="1"/>
    <col min="21" max="16384" width="9.00390625" style="1" customWidth="1"/>
  </cols>
  <sheetData>
    <row r="1" spans="1:256" s="4" customFormat="1" ht="12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5" customFormat="1" ht="10.5" customHeight="1">
      <c r="A2" s="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5" customFormat="1" ht="16.5">
      <c r="A3" s="37"/>
      <c r="B3" s="8"/>
      <c r="C3" s="36" t="s">
        <v>78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5" customFormat="1" ht="8.25" customHeight="1">
      <c r="A4" s="37"/>
      <c r="B4" s="8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5" customFormat="1" ht="16.5">
      <c r="A5" s="37"/>
      <c r="B5" s="9"/>
      <c r="C5" s="36" t="s">
        <v>79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5" customFormat="1" ht="16.5">
      <c r="A6" s="37"/>
      <c r="B6" s="8"/>
      <c r="C6" s="36" t="s">
        <v>105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5" customFormat="1" ht="10.5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4" customFormat="1" ht="12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19" s="29" customFormat="1" ht="13.5">
      <c r="A10" s="15"/>
      <c r="B10" s="15"/>
      <c r="C10" s="15"/>
      <c r="D10" s="15"/>
      <c r="E10" s="15"/>
      <c r="F10" s="15"/>
      <c r="G10" s="15"/>
      <c r="H10" s="15"/>
      <c r="I10" s="26" t="s">
        <v>0</v>
      </c>
      <c r="J10" s="15"/>
      <c r="K10" s="15"/>
      <c r="L10" s="15"/>
      <c r="M10" s="26" t="s">
        <v>1</v>
      </c>
      <c r="N10" s="15"/>
      <c r="O10" s="15"/>
      <c r="P10" s="15"/>
      <c r="Q10" s="15"/>
      <c r="R10" s="15"/>
      <c r="S10" s="15"/>
    </row>
    <row r="11" spans="1:19" s="29" customFormat="1" ht="12.75" customHeight="1">
      <c r="A11" s="15"/>
      <c r="B11" s="15"/>
      <c r="C11" s="27" t="s">
        <v>2</v>
      </c>
      <c r="D11" s="28"/>
      <c r="E11" s="27" t="s">
        <v>3</v>
      </c>
      <c r="F11" s="28"/>
      <c r="G11" s="27" t="s">
        <v>4</v>
      </c>
      <c r="H11" s="28"/>
      <c r="I11" s="27" t="s">
        <v>5</v>
      </c>
      <c r="J11" s="28"/>
      <c r="K11" s="27" t="s">
        <v>6</v>
      </c>
      <c r="L11" s="28"/>
      <c r="M11" s="27" t="s">
        <v>7</v>
      </c>
      <c r="N11" s="28"/>
      <c r="O11" s="27" t="s">
        <v>8</v>
      </c>
      <c r="P11" s="15"/>
      <c r="Q11" s="15"/>
      <c r="R11" s="15"/>
      <c r="S11" s="15"/>
    </row>
    <row r="12" spans="1:19" s="19" customFormat="1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9" customFormat="1" ht="13.5" customHeight="1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19" customFormat="1" ht="13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19" customFormat="1" ht="13.5" customHeight="1">
      <c r="A15" s="16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19" customFormat="1" ht="13.5" customHeight="1">
      <c r="A16" s="16" t="s">
        <v>17</v>
      </c>
      <c r="B16" s="17" t="s">
        <v>9</v>
      </c>
      <c r="C16" s="16"/>
      <c r="D16" s="16"/>
      <c r="E16" s="16" t="s">
        <v>9</v>
      </c>
      <c r="F16" s="16" t="s">
        <v>9</v>
      </c>
      <c r="G16" s="16" t="s">
        <v>9</v>
      </c>
      <c r="H16" s="16" t="s">
        <v>9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6" t="s">
        <v>9</v>
      </c>
      <c r="O16" s="16" t="s">
        <v>9</v>
      </c>
      <c r="P16" s="16"/>
      <c r="Q16" s="16"/>
      <c r="R16" s="16"/>
      <c r="S16" s="16"/>
    </row>
    <row r="17" spans="1:19" s="19" customFormat="1" ht="13.5" customHeight="1">
      <c r="A17" s="16" t="s">
        <v>18</v>
      </c>
      <c r="B17" s="17"/>
      <c r="C17" s="30">
        <f aca="true" t="shared" si="0" ref="C17:C38">SUM(E17:O17)</f>
        <v>113735</v>
      </c>
      <c r="D17" s="30"/>
      <c r="E17" s="30">
        <v>81779</v>
      </c>
      <c r="F17" s="30"/>
      <c r="G17" s="30">
        <v>0</v>
      </c>
      <c r="H17" s="30"/>
      <c r="I17" s="30">
        <v>31862</v>
      </c>
      <c r="J17" s="30"/>
      <c r="K17" s="30">
        <v>0</v>
      </c>
      <c r="L17" s="30"/>
      <c r="M17" s="30">
        <v>94</v>
      </c>
      <c r="N17" s="30"/>
      <c r="O17" s="30">
        <v>0</v>
      </c>
      <c r="P17" s="16"/>
      <c r="Q17" s="16"/>
      <c r="R17" s="16"/>
      <c r="S17" s="16"/>
    </row>
    <row r="18" spans="1:19" s="19" customFormat="1" ht="13.5" customHeight="1">
      <c r="A18" s="16" t="s">
        <v>90</v>
      </c>
      <c r="B18" s="17"/>
      <c r="C18" s="16">
        <f>SUM(E18:O18)</f>
        <v>142218</v>
      </c>
      <c r="D18" s="16">
        <v>0</v>
      </c>
      <c r="E18" s="16">
        <v>96801</v>
      </c>
      <c r="F18" s="16"/>
      <c r="G18" s="16">
        <v>0</v>
      </c>
      <c r="H18" s="16"/>
      <c r="I18" s="16">
        <v>45045</v>
      </c>
      <c r="J18" s="16"/>
      <c r="K18" s="16">
        <v>0</v>
      </c>
      <c r="L18" s="16"/>
      <c r="M18" s="16">
        <v>372</v>
      </c>
      <c r="N18" s="16"/>
      <c r="O18" s="16">
        <v>0</v>
      </c>
      <c r="P18" s="16"/>
      <c r="Q18" s="16"/>
      <c r="R18" s="16"/>
      <c r="S18" s="16"/>
    </row>
    <row r="19" spans="1:19" s="19" customFormat="1" ht="13.5" customHeight="1">
      <c r="A19" s="16" t="s">
        <v>19</v>
      </c>
      <c r="B19" s="17"/>
      <c r="C19" s="16">
        <f t="shared" si="0"/>
        <v>33158</v>
      </c>
      <c r="D19" s="16"/>
      <c r="E19" s="16">
        <v>26111</v>
      </c>
      <c r="F19" s="16"/>
      <c r="G19" s="16">
        <v>0</v>
      </c>
      <c r="H19" s="16"/>
      <c r="I19" s="16">
        <v>7047</v>
      </c>
      <c r="J19" s="16"/>
      <c r="K19" s="16">
        <v>0</v>
      </c>
      <c r="L19" s="16"/>
      <c r="M19" s="16">
        <v>0</v>
      </c>
      <c r="N19" s="16"/>
      <c r="O19" s="16">
        <v>0</v>
      </c>
      <c r="P19" s="16"/>
      <c r="Q19" s="16"/>
      <c r="R19" s="16"/>
      <c r="S19" s="16"/>
    </row>
    <row r="20" spans="1:19" s="19" customFormat="1" ht="13.5" customHeight="1">
      <c r="A20" s="16" t="s">
        <v>80</v>
      </c>
      <c r="B20" s="17"/>
      <c r="C20" s="16">
        <f t="shared" si="0"/>
        <v>236186</v>
      </c>
      <c r="D20" s="16"/>
      <c r="E20" s="16">
        <v>167647</v>
      </c>
      <c r="F20" s="16"/>
      <c r="G20" s="16">
        <v>0</v>
      </c>
      <c r="H20" s="16"/>
      <c r="I20" s="16">
        <v>68529</v>
      </c>
      <c r="J20" s="16"/>
      <c r="K20" s="16">
        <v>0</v>
      </c>
      <c r="L20" s="16"/>
      <c r="M20" s="16">
        <v>10</v>
      </c>
      <c r="N20" s="16"/>
      <c r="O20" s="16">
        <v>0</v>
      </c>
      <c r="P20" s="16"/>
      <c r="Q20" s="16"/>
      <c r="R20" s="16"/>
      <c r="S20" s="16"/>
    </row>
    <row r="21" spans="1:19" s="19" customFormat="1" ht="13.5" customHeight="1">
      <c r="A21" s="16" t="s">
        <v>20</v>
      </c>
      <c r="B21" s="17"/>
      <c r="C21" s="16">
        <f t="shared" si="0"/>
        <v>6617</v>
      </c>
      <c r="D21" s="16"/>
      <c r="E21" s="16">
        <v>0</v>
      </c>
      <c r="F21" s="16"/>
      <c r="G21" s="16">
        <v>0</v>
      </c>
      <c r="H21" s="16"/>
      <c r="I21" s="16">
        <v>6617</v>
      </c>
      <c r="J21" s="16"/>
      <c r="K21" s="16">
        <v>0</v>
      </c>
      <c r="L21" s="16"/>
      <c r="M21" s="16">
        <v>0</v>
      </c>
      <c r="N21" s="16"/>
      <c r="O21" s="16">
        <v>0</v>
      </c>
      <c r="P21" s="16"/>
      <c r="Q21" s="16"/>
      <c r="R21" s="16"/>
      <c r="S21" s="16"/>
    </row>
    <row r="22" spans="1:19" s="19" customFormat="1" ht="13.5" customHeight="1">
      <c r="A22" s="16" t="s">
        <v>96</v>
      </c>
      <c r="B22" s="17"/>
      <c r="C22" s="16">
        <f t="shared" si="0"/>
        <v>1920</v>
      </c>
      <c r="D22" s="16"/>
      <c r="E22" s="16">
        <v>0</v>
      </c>
      <c r="F22" s="16"/>
      <c r="G22" s="16">
        <v>0</v>
      </c>
      <c r="H22" s="16"/>
      <c r="I22" s="16">
        <v>1920</v>
      </c>
      <c r="J22" s="16"/>
      <c r="K22" s="16">
        <v>0</v>
      </c>
      <c r="L22" s="16"/>
      <c r="M22" s="16">
        <v>0</v>
      </c>
      <c r="N22" s="16"/>
      <c r="O22" s="16">
        <v>0</v>
      </c>
      <c r="P22" s="16"/>
      <c r="Q22" s="16"/>
      <c r="R22" s="16"/>
      <c r="S22" s="16"/>
    </row>
    <row r="23" spans="1:19" s="19" customFormat="1" ht="13.5" customHeight="1">
      <c r="A23" s="16" t="s">
        <v>21</v>
      </c>
      <c r="B23" s="17" t="s">
        <v>9</v>
      </c>
      <c r="C23" s="16">
        <f t="shared" si="0"/>
        <v>35281</v>
      </c>
      <c r="D23" s="16"/>
      <c r="E23" s="16">
        <v>21000</v>
      </c>
      <c r="F23" s="16"/>
      <c r="G23" s="16">
        <v>0</v>
      </c>
      <c r="H23" s="16"/>
      <c r="I23" s="16">
        <v>14239</v>
      </c>
      <c r="J23" s="16"/>
      <c r="K23" s="16">
        <v>0</v>
      </c>
      <c r="L23" s="16"/>
      <c r="M23" s="16">
        <v>42</v>
      </c>
      <c r="N23" s="16"/>
      <c r="O23" s="16">
        <v>0</v>
      </c>
      <c r="P23" s="16"/>
      <c r="Q23" s="16"/>
      <c r="R23" s="16"/>
      <c r="S23" s="16"/>
    </row>
    <row r="24" spans="1:19" s="19" customFormat="1" ht="13.5" customHeight="1">
      <c r="A24" s="16" t="s">
        <v>22</v>
      </c>
      <c r="B24" s="17" t="s">
        <v>9</v>
      </c>
      <c r="C24" s="16">
        <f t="shared" si="0"/>
        <v>314479</v>
      </c>
      <c r="D24" s="16"/>
      <c r="E24" s="16">
        <v>226308</v>
      </c>
      <c r="F24" s="16"/>
      <c r="G24" s="16">
        <v>0</v>
      </c>
      <c r="H24" s="16"/>
      <c r="I24" s="16">
        <v>88171</v>
      </c>
      <c r="J24" s="16"/>
      <c r="K24" s="16">
        <v>0</v>
      </c>
      <c r="L24" s="16"/>
      <c r="M24" s="16">
        <v>0</v>
      </c>
      <c r="N24" s="16"/>
      <c r="O24" s="16">
        <v>0</v>
      </c>
      <c r="P24" s="16"/>
      <c r="Q24" s="16"/>
      <c r="R24" s="16"/>
      <c r="S24" s="16"/>
    </row>
    <row r="25" spans="1:19" s="19" customFormat="1" ht="13.5" customHeight="1">
      <c r="A25" s="16" t="s">
        <v>97</v>
      </c>
      <c r="B25" s="17"/>
      <c r="C25" s="16">
        <f t="shared" si="0"/>
        <v>63753</v>
      </c>
      <c r="D25" s="16"/>
      <c r="E25" s="16">
        <v>44990</v>
      </c>
      <c r="F25" s="16"/>
      <c r="G25" s="16">
        <v>0</v>
      </c>
      <c r="H25" s="16"/>
      <c r="I25" s="16">
        <v>18763</v>
      </c>
      <c r="J25" s="16"/>
      <c r="K25" s="16">
        <v>0</v>
      </c>
      <c r="L25" s="16"/>
      <c r="M25" s="16">
        <v>0</v>
      </c>
      <c r="N25" s="16"/>
      <c r="O25" s="16">
        <v>0</v>
      </c>
      <c r="P25" s="16"/>
      <c r="Q25" s="16"/>
      <c r="R25" s="16"/>
      <c r="S25" s="16"/>
    </row>
    <row r="26" spans="1:19" s="19" customFormat="1" ht="13.5" customHeight="1">
      <c r="A26" s="16" t="s">
        <v>89</v>
      </c>
      <c r="B26" s="17"/>
      <c r="C26" s="16">
        <f t="shared" si="0"/>
        <v>4195</v>
      </c>
      <c r="D26" s="16"/>
      <c r="E26" s="16">
        <v>0</v>
      </c>
      <c r="F26" s="16"/>
      <c r="G26" s="16">
        <v>-30</v>
      </c>
      <c r="H26" s="16"/>
      <c r="I26" s="16">
        <v>4225</v>
      </c>
      <c r="J26" s="16"/>
      <c r="K26" s="16">
        <v>0</v>
      </c>
      <c r="L26" s="16"/>
      <c r="M26" s="16">
        <v>0</v>
      </c>
      <c r="N26" s="16"/>
      <c r="O26" s="16">
        <v>0</v>
      </c>
      <c r="P26" s="16"/>
      <c r="Q26" s="16"/>
      <c r="R26" s="16"/>
      <c r="S26" s="16"/>
    </row>
    <row r="27" spans="1:19" s="19" customFormat="1" ht="13.5" customHeight="1">
      <c r="A27" s="16" t="s">
        <v>75</v>
      </c>
      <c r="B27" s="17"/>
      <c r="C27" s="16">
        <f t="shared" si="0"/>
        <v>15140</v>
      </c>
      <c r="D27" s="16"/>
      <c r="E27" s="16">
        <v>10895</v>
      </c>
      <c r="F27" s="16"/>
      <c r="G27" s="16">
        <v>0</v>
      </c>
      <c r="H27" s="16"/>
      <c r="I27" s="16">
        <v>4245</v>
      </c>
      <c r="J27" s="16"/>
      <c r="K27" s="16">
        <v>0</v>
      </c>
      <c r="L27" s="16"/>
      <c r="M27" s="16">
        <v>0</v>
      </c>
      <c r="N27" s="16"/>
      <c r="O27" s="16">
        <v>0</v>
      </c>
      <c r="P27" s="16"/>
      <c r="Q27" s="16"/>
      <c r="R27" s="16"/>
      <c r="S27" s="16"/>
    </row>
    <row r="28" spans="1:19" s="19" customFormat="1" ht="13.5" customHeight="1">
      <c r="A28" s="16" t="s">
        <v>23</v>
      </c>
      <c r="B28" s="17" t="s">
        <v>9</v>
      </c>
      <c r="C28" s="16">
        <f t="shared" si="0"/>
        <v>96080</v>
      </c>
      <c r="D28" s="16"/>
      <c r="E28" s="16">
        <v>69142</v>
      </c>
      <c r="F28" s="16"/>
      <c r="G28" s="16">
        <v>0</v>
      </c>
      <c r="H28" s="16"/>
      <c r="I28" s="16">
        <v>26938</v>
      </c>
      <c r="J28" s="16"/>
      <c r="K28" s="16">
        <v>0</v>
      </c>
      <c r="L28" s="16"/>
      <c r="M28" s="16">
        <v>0</v>
      </c>
      <c r="N28" s="16"/>
      <c r="O28" s="16">
        <v>0</v>
      </c>
      <c r="P28" s="16"/>
      <c r="Q28" s="16"/>
      <c r="R28" s="16"/>
      <c r="S28" s="16"/>
    </row>
    <row r="29" spans="1:19" s="19" customFormat="1" ht="13.5" customHeight="1">
      <c r="A29" s="16" t="s">
        <v>24</v>
      </c>
      <c r="B29" s="17" t="s">
        <v>9</v>
      </c>
      <c r="C29" s="16">
        <f t="shared" si="0"/>
        <v>14</v>
      </c>
      <c r="D29" s="16"/>
      <c r="E29" s="16">
        <v>0</v>
      </c>
      <c r="F29" s="16"/>
      <c r="G29" s="16">
        <v>0</v>
      </c>
      <c r="H29" s="16"/>
      <c r="I29" s="16">
        <v>0</v>
      </c>
      <c r="J29" s="16"/>
      <c r="K29" s="16">
        <v>0</v>
      </c>
      <c r="L29" s="16"/>
      <c r="M29" s="16">
        <v>14</v>
      </c>
      <c r="N29" s="16"/>
      <c r="O29" s="16">
        <v>0</v>
      </c>
      <c r="P29" s="16"/>
      <c r="Q29" s="16"/>
      <c r="R29" s="16"/>
      <c r="S29" s="16"/>
    </row>
    <row r="30" spans="1:19" s="19" customFormat="1" ht="13.5" customHeight="1">
      <c r="A30" s="16" t="s">
        <v>87</v>
      </c>
      <c r="B30" s="17"/>
      <c r="C30" s="16">
        <f t="shared" si="0"/>
        <v>11880</v>
      </c>
      <c r="D30" s="16"/>
      <c r="E30" s="16">
        <v>0</v>
      </c>
      <c r="F30" s="16"/>
      <c r="G30" s="16">
        <v>0</v>
      </c>
      <c r="H30" s="16"/>
      <c r="I30" s="16">
        <v>11880</v>
      </c>
      <c r="J30" s="16"/>
      <c r="K30" s="16">
        <v>0</v>
      </c>
      <c r="L30" s="16"/>
      <c r="M30" s="16">
        <v>0</v>
      </c>
      <c r="N30" s="16"/>
      <c r="O30" s="16">
        <v>0</v>
      </c>
      <c r="P30" s="16"/>
      <c r="Q30" s="16"/>
      <c r="R30" s="16"/>
      <c r="S30" s="16"/>
    </row>
    <row r="31" spans="1:19" s="19" customFormat="1" ht="13.5" customHeight="1">
      <c r="A31" s="16" t="s">
        <v>25</v>
      </c>
      <c r="B31" s="17"/>
      <c r="C31" s="16">
        <f t="shared" si="0"/>
        <v>183588</v>
      </c>
      <c r="D31" s="16"/>
      <c r="E31" s="16">
        <v>132068</v>
      </c>
      <c r="F31" s="16"/>
      <c r="G31" s="16">
        <v>0</v>
      </c>
      <c r="H31" s="16"/>
      <c r="I31" s="16">
        <v>51455</v>
      </c>
      <c r="J31" s="16"/>
      <c r="K31" s="16">
        <v>0</v>
      </c>
      <c r="L31" s="16"/>
      <c r="M31" s="16">
        <v>65</v>
      </c>
      <c r="N31" s="16"/>
      <c r="O31" s="16">
        <v>0</v>
      </c>
      <c r="P31" s="16"/>
      <c r="Q31" s="16"/>
      <c r="R31" s="16"/>
      <c r="S31" s="16"/>
    </row>
    <row r="32" spans="1:19" s="19" customFormat="1" ht="13.5" customHeight="1">
      <c r="A32" s="16" t="s">
        <v>98</v>
      </c>
      <c r="B32" s="17"/>
      <c r="C32" s="16">
        <f t="shared" si="0"/>
        <v>243490</v>
      </c>
      <c r="D32" s="16"/>
      <c r="E32" s="16">
        <v>153825</v>
      </c>
      <c r="F32" s="16"/>
      <c r="G32" s="16">
        <v>0</v>
      </c>
      <c r="H32" s="16"/>
      <c r="I32" s="16">
        <v>89665</v>
      </c>
      <c r="J32" s="16"/>
      <c r="K32" s="16">
        <v>0</v>
      </c>
      <c r="L32" s="16"/>
      <c r="M32" s="16">
        <v>0</v>
      </c>
      <c r="N32" s="16"/>
      <c r="O32" s="16">
        <v>0</v>
      </c>
      <c r="P32" s="16"/>
      <c r="Q32" s="16"/>
      <c r="R32" s="16"/>
      <c r="S32" s="16"/>
    </row>
    <row r="33" spans="1:19" s="19" customFormat="1" ht="13.5" customHeight="1">
      <c r="A33" s="16" t="s">
        <v>83</v>
      </c>
      <c r="B33" s="17"/>
      <c r="C33" s="16">
        <f t="shared" si="0"/>
        <v>2773</v>
      </c>
      <c r="D33" s="16"/>
      <c r="E33" s="16">
        <v>1704</v>
      </c>
      <c r="F33" s="16"/>
      <c r="G33" s="16">
        <v>0</v>
      </c>
      <c r="H33" s="16"/>
      <c r="I33" s="16">
        <v>1069</v>
      </c>
      <c r="J33" s="16"/>
      <c r="K33" s="16">
        <v>0</v>
      </c>
      <c r="L33" s="16"/>
      <c r="M33" s="16">
        <v>0</v>
      </c>
      <c r="N33" s="16"/>
      <c r="O33" s="16">
        <v>0</v>
      </c>
      <c r="P33" s="16"/>
      <c r="Q33" s="16"/>
      <c r="R33" s="16"/>
      <c r="S33" s="16"/>
    </row>
    <row r="34" spans="1:19" s="19" customFormat="1" ht="13.5" customHeight="1">
      <c r="A34" s="16" t="s">
        <v>26</v>
      </c>
      <c r="B34" s="17"/>
      <c r="C34" s="16">
        <f t="shared" si="0"/>
        <v>132521</v>
      </c>
      <c r="D34" s="16"/>
      <c r="E34" s="16">
        <v>88867</v>
      </c>
      <c r="F34" s="16"/>
      <c r="G34" s="16">
        <v>0</v>
      </c>
      <c r="H34" s="16"/>
      <c r="I34" s="16">
        <v>43142</v>
      </c>
      <c r="J34" s="16"/>
      <c r="K34" s="16">
        <v>0</v>
      </c>
      <c r="L34" s="16"/>
      <c r="M34" s="16">
        <v>512</v>
      </c>
      <c r="N34" s="16"/>
      <c r="O34" s="16">
        <v>0</v>
      </c>
      <c r="P34" s="16"/>
      <c r="Q34" s="16"/>
      <c r="R34" s="16"/>
      <c r="S34" s="16"/>
    </row>
    <row r="35" spans="1:19" s="19" customFormat="1" ht="13.5" customHeight="1">
      <c r="A35" s="16" t="s">
        <v>27</v>
      </c>
      <c r="B35" s="17"/>
      <c r="C35" s="16">
        <f t="shared" si="0"/>
        <v>186052</v>
      </c>
      <c r="D35" s="16"/>
      <c r="E35" s="16">
        <v>132391</v>
      </c>
      <c r="F35" s="16"/>
      <c r="G35" s="16">
        <v>0</v>
      </c>
      <c r="H35" s="16"/>
      <c r="I35" s="16">
        <v>53661</v>
      </c>
      <c r="J35" s="16"/>
      <c r="K35" s="16">
        <v>0</v>
      </c>
      <c r="L35" s="16"/>
      <c r="M35" s="16">
        <v>0</v>
      </c>
      <c r="N35" s="16"/>
      <c r="O35" s="16">
        <v>0</v>
      </c>
      <c r="P35" s="16"/>
      <c r="Q35" s="16"/>
      <c r="R35" s="16"/>
      <c r="S35" s="16"/>
    </row>
    <row r="36" spans="1:19" s="19" customFormat="1" ht="13.5" customHeight="1">
      <c r="A36" s="16" t="s">
        <v>72</v>
      </c>
      <c r="B36" s="17"/>
      <c r="C36" s="16">
        <f t="shared" si="0"/>
        <v>33086</v>
      </c>
      <c r="D36" s="16"/>
      <c r="E36" s="16">
        <v>17902</v>
      </c>
      <c r="F36" s="16"/>
      <c r="G36" s="16">
        <v>5955</v>
      </c>
      <c r="H36" s="16"/>
      <c r="I36" s="16">
        <v>7374</v>
      </c>
      <c r="J36" s="16"/>
      <c r="K36" s="16">
        <v>0</v>
      </c>
      <c r="L36" s="16"/>
      <c r="M36" s="16">
        <v>1855</v>
      </c>
      <c r="N36" s="16"/>
      <c r="O36" s="16">
        <v>0</v>
      </c>
      <c r="P36" s="16"/>
      <c r="Q36" s="16"/>
      <c r="R36" s="16"/>
      <c r="S36" s="16"/>
    </row>
    <row r="37" spans="1:19" s="34" customFormat="1" ht="13.5" customHeight="1">
      <c r="A37" s="20" t="s">
        <v>76</v>
      </c>
      <c r="B37" s="33" t="s">
        <v>9</v>
      </c>
      <c r="C37" s="20">
        <f t="shared" si="0"/>
        <v>202</v>
      </c>
      <c r="D37" s="20"/>
      <c r="E37" s="16">
        <v>0</v>
      </c>
      <c r="F37" s="16"/>
      <c r="G37" s="16">
        <v>0</v>
      </c>
      <c r="H37" s="16"/>
      <c r="I37" s="16">
        <v>202</v>
      </c>
      <c r="J37" s="16"/>
      <c r="K37" s="16">
        <v>0</v>
      </c>
      <c r="L37" s="16"/>
      <c r="M37" s="16">
        <v>0</v>
      </c>
      <c r="N37" s="16"/>
      <c r="O37" s="16">
        <v>0</v>
      </c>
      <c r="P37" s="20"/>
      <c r="Q37" s="20"/>
      <c r="R37" s="20"/>
      <c r="S37" s="20"/>
    </row>
    <row r="38" spans="1:19" s="34" customFormat="1" ht="13.5" customHeight="1">
      <c r="A38" s="20" t="s">
        <v>81</v>
      </c>
      <c r="B38" s="33"/>
      <c r="C38" s="21">
        <f t="shared" si="0"/>
        <v>53580</v>
      </c>
      <c r="D38" s="20"/>
      <c r="E38" s="21">
        <v>30491</v>
      </c>
      <c r="F38" s="20"/>
      <c r="G38" s="21">
        <v>0</v>
      </c>
      <c r="H38" s="20"/>
      <c r="I38" s="21">
        <v>23089</v>
      </c>
      <c r="J38" s="20"/>
      <c r="K38" s="21">
        <v>0</v>
      </c>
      <c r="L38" s="20"/>
      <c r="M38" s="21">
        <v>0</v>
      </c>
      <c r="N38" s="20"/>
      <c r="O38" s="21">
        <v>0</v>
      </c>
      <c r="P38" s="20"/>
      <c r="Q38" s="20"/>
      <c r="R38" s="20"/>
      <c r="S38" s="20"/>
    </row>
    <row r="39" spans="1:19" s="19" customFormat="1" ht="13.5" customHeight="1">
      <c r="A39" s="16"/>
      <c r="B39" s="17"/>
      <c r="C39" s="20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s="19" customFormat="1" ht="13.5" customHeight="1">
      <c r="A40" s="16" t="s">
        <v>28</v>
      </c>
      <c r="B40" s="17"/>
      <c r="C40" s="18">
        <f>SUM(C17:C38)</f>
        <v>1909948</v>
      </c>
      <c r="D40" s="16"/>
      <c r="E40" s="18">
        <f>SUM(E17:E38)</f>
        <v>1301921</v>
      </c>
      <c r="F40" s="16"/>
      <c r="G40" s="18">
        <f>SUM(G17:G38)</f>
        <v>5925</v>
      </c>
      <c r="H40" s="16"/>
      <c r="I40" s="18">
        <f>SUM(I17:I38)</f>
        <v>599138</v>
      </c>
      <c r="J40" s="16"/>
      <c r="K40" s="18">
        <f>SUM(K17:K38)</f>
        <v>0</v>
      </c>
      <c r="L40" s="16"/>
      <c r="M40" s="18">
        <f>SUM(M17:M38)</f>
        <v>2964</v>
      </c>
      <c r="N40" s="16"/>
      <c r="O40" s="18">
        <f>SUM(O17:O38)</f>
        <v>0</v>
      </c>
      <c r="P40" s="16"/>
      <c r="Q40" s="16"/>
      <c r="R40" s="16"/>
      <c r="S40" s="16"/>
    </row>
    <row r="41" spans="1:19" s="19" customFormat="1" ht="13.5" customHeight="1">
      <c r="A41" s="16"/>
      <c r="B41" s="17"/>
      <c r="C41" s="20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s="19" customFormat="1" ht="13.5" customHeight="1">
      <c r="A42" s="16" t="s">
        <v>29</v>
      </c>
      <c r="B42" s="17" t="s">
        <v>9</v>
      </c>
      <c r="C42" s="16"/>
      <c r="D42" s="16"/>
      <c r="E42" s="16" t="s">
        <v>9</v>
      </c>
      <c r="F42" s="16" t="s">
        <v>9</v>
      </c>
      <c r="G42" s="16" t="s">
        <v>9</v>
      </c>
      <c r="H42" s="16" t="s">
        <v>9</v>
      </c>
      <c r="I42" s="16" t="s">
        <v>9</v>
      </c>
      <c r="J42" s="16" t="s">
        <v>9</v>
      </c>
      <c r="K42" s="16" t="s">
        <v>9</v>
      </c>
      <c r="L42" s="16" t="s">
        <v>9</v>
      </c>
      <c r="M42" s="16" t="s">
        <v>9</v>
      </c>
      <c r="N42" s="16" t="s">
        <v>9</v>
      </c>
      <c r="O42" s="16" t="s">
        <v>9</v>
      </c>
      <c r="P42" s="16"/>
      <c r="Q42" s="16"/>
      <c r="R42" s="16"/>
      <c r="S42" s="16"/>
    </row>
    <row r="43" spans="1:19" s="19" customFormat="1" ht="13.5" customHeight="1">
      <c r="A43" s="16" t="s">
        <v>30</v>
      </c>
      <c r="B43" s="17"/>
      <c r="C43" s="32">
        <f aca="true" t="shared" si="1" ref="C43:C51">SUM(E43:O43)</f>
        <v>73633</v>
      </c>
      <c r="D43" s="35">
        <v>0</v>
      </c>
      <c r="E43" s="16">
        <v>51709</v>
      </c>
      <c r="F43" s="16"/>
      <c r="G43" s="16">
        <v>0</v>
      </c>
      <c r="H43" s="16"/>
      <c r="I43" s="16">
        <v>21924</v>
      </c>
      <c r="J43" s="16"/>
      <c r="K43" s="16">
        <v>0</v>
      </c>
      <c r="L43" s="16"/>
      <c r="M43" s="16">
        <v>0</v>
      </c>
      <c r="N43" s="16"/>
      <c r="O43" s="16">
        <v>0</v>
      </c>
      <c r="P43" s="16"/>
      <c r="Q43" s="16"/>
      <c r="R43" s="16"/>
      <c r="S43" s="16"/>
    </row>
    <row r="44" spans="1:19" s="19" customFormat="1" ht="13.5" customHeight="1">
      <c r="A44" s="16" t="s">
        <v>31</v>
      </c>
      <c r="B44" s="17"/>
      <c r="C44" s="32">
        <f t="shared" si="1"/>
        <v>106700</v>
      </c>
      <c r="D44" s="16"/>
      <c r="E44" s="16">
        <v>34187</v>
      </c>
      <c r="F44" s="16"/>
      <c r="G44" s="16">
        <v>0</v>
      </c>
      <c r="H44" s="16"/>
      <c r="I44" s="16">
        <v>72497</v>
      </c>
      <c r="J44" s="16"/>
      <c r="K44" s="16">
        <v>0</v>
      </c>
      <c r="L44" s="16"/>
      <c r="M44" s="16">
        <v>16</v>
      </c>
      <c r="N44" s="16"/>
      <c r="O44" s="16">
        <v>0</v>
      </c>
      <c r="P44" s="16"/>
      <c r="Q44" s="16"/>
      <c r="R44" s="16"/>
      <c r="S44" s="16"/>
    </row>
    <row r="45" spans="1:19" s="19" customFormat="1" ht="13.5" customHeight="1">
      <c r="A45" s="16" t="s">
        <v>32</v>
      </c>
      <c r="B45" s="17" t="s">
        <v>9</v>
      </c>
      <c r="C45" s="32">
        <f t="shared" si="1"/>
        <v>63950</v>
      </c>
      <c r="D45" s="16"/>
      <c r="E45" s="16">
        <v>38031</v>
      </c>
      <c r="F45" s="16"/>
      <c r="G45" s="16">
        <v>651</v>
      </c>
      <c r="H45" s="16"/>
      <c r="I45" s="16">
        <v>25268</v>
      </c>
      <c r="J45" s="16"/>
      <c r="K45" s="16">
        <v>0</v>
      </c>
      <c r="L45" s="16"/>
      <c r="M45" s="16">
        <v>0</v>
      </c>
      <c r="N45" s="16"/>
      <c r="O45" s="16">
        <v>0</v>
      </c>
      <c r="P45" s="16"/>
      <c r="Q45" s="16"/>
      <c r="R45" s="16"/>
      <c r="S45" s="16"/>
    </row>
    <row r="46" spans="1:19" s="19" customFormat="1" ht="13.5" customHeight="1">
      <c r="A46" s="16" t="s">
        <v>99</v>
      </c>
      <c r="B46" s="17"/>
      <c r="C46" s="32">
        <f t="shared" si="1"/>
        <v>256581</v>
      </c>
      <c r="D46" s="16"/>
      <c r="E46" s="16">
        <v>182000</v>
      </c>
      <c r="F46" s="16"/>
      <c r="G46" s="16">
        <v>0</v>
      </c>
      <c r="H46" s="16"/>
      <c r="I46" s="16">
        <v>74581</v>
      </c>
      <c r="J46" s="16"/>
      <c r="K46" s="16">
        <v>0</v>
      </c>
      <c r="L46" s="16"/>
      <c r="M46" s="16">
        <v>0</v>
      </c>
      <c r="N46" s="16"/>
      <c r="O46" s="16">
        <v>0</v>
      </c>
      <c r="P46" s="16"/>
      <c r="Q46" s="16"/>
      <c r="R46" s="16"/>
      <c r="S46" s="16"/>
    </row>
    <row r="47" spans="1:19" s="19" customFormat="1" ht="13.5" customHeight="1">
      <c r="A47" s="16" t="s">
        <v>84</v>
      </c>
      <c r="B47" s="17"/>
      <c r="C47" s="32">
        <f t="shared" si="1"/>
        <v>1756</v>
      </c>
      <c r="D47" s="16"/>
      <c r="E47" s="16">
        <v>0</v>
      </c>
      <c r="F47" s="16"/>
      <c r="G47" s="16">
        <v>0</v>
      </c>
      <c r="H47" s="16"/>
      <c r="I47" s="16">
        <v>1756</v>
      </c>
      <c r="J47" s="16"/>
      <c r="K47" s="16">
        <v>0</v>
      </c>
      <c r="L47" s="16"/>
      <c r="M47" s="16">
        <v>0</v>
      </c>
      <c r="N47" s="16"/>
      <c r="O47" s="16">
        <v>0</v>
      </c>
      <c r="P47" s="16"/>
      <c r="Q47" s="16"/>
      <c r="R47" s="16"/>
      <c r="S47" s="16"/>
    </row>
    <row r="48" spans="1:19" s="19" customFormat="1" ht="13.5" customHeight="1">
      <c r="A48" s="16" t="s">
        <v>33</v>
      </c>
      <c r="B48" s="17" t="s">
        <v>9</v>
      </c>
      <c r="C48" s="32">
        <f t="shared" si="1"/>
        <v>7834</v>
      </c>
      <c r="D48" s="16"/>
      <c r="E48" s="16">
        <v>0</v>
      </c>
      <c r="F48" s="16"/>
      <c r="G48" s="16">
        <v>227</v>
      </c>
      <c r="H48" s="16"/>
      <c r="I48" s="16">
        <v>7453</v>
      </c>
      <c r="J48" s="16"/>
      <c r="K48" s="16">
        <v>0</v>
      </c>
      <c r="L48" s="16"/>
      <c r="M48" s="16">
        <v>154</v>
      </c>
      <c r="N48" s="16"/>
      <c r="O48" s="16">
        <v>0</v>
      </c>
      <c r="P48" s="16"/>
      <c r="Q48" s="16"/>
      <c r="R48" s="16"/>
      <c r="S48" s="16"/>
    </row>
    <row r="49" spans="1:19" s="19" customFormat="1" ht="13.5" customHeight="1">
      <c r="A49" s="16" t="s">
        <v>34</v>
      </c>
      <c r="B49" s="17" t="s">
        <v>9</v>
      </c>
      <c r="C49" s="32">
        <f t="shared" si="1"/>
        <v>82</v>
      </c>
      <c r="D49" s="16"/>
      <c r="E49" s="16">
        <v>0</v>
      </c>
      <c r="F49" s="16"/>
      <c r="G49" s="16">
        <v>0</v>
      </c>
      <c r="H49" s="16"/>
      <c r="I49" s="16">
        <v>0</v>
      </c>
      <c r="J49" s="16"/>
      <c r="K49" s="16">
        <v>0</v>
      </c>
      <c r="L49" s="16"/>
      <c r="M49" s="16">
        <v>82</v>
      </c>
      <c r="N49" s="16"/>
      <c r="O49" s="16">
        <v>0</v>
      </c>
      <c r="P49" s="16"/>
      <c r="Q49" s="16"/>
      <c r="R49" s="16"/>
      <c r="S49" s="16"/>
    </row>
    <row r="50" spans="1:19" s="19" customFormat="1" ht="13.5" customHeight="1">
      <c r="A50" s="16" t="s">
        <v>100</v>
      </c>
      <c r="B50" s="17"/>
      <c r="C50" s="32">
        <f t="shared" si="1"/>
        <v>433790</v>
      </c>
      <c r="D50" s="16"/>
      <c r="E50" s="16">
        <v>312167</v>
      </c>
      <c r="F50" s="16"/>
      <c r="G50" s="16">
        <v>0</v>
      </c>
      <c r="H50" s="16"/>
      <c r="I50" s="16">
        <v>121623</v>
      </c>
      <c r="J50" s="16"/>
      <c r="K50" s="16">
        <v>0</v>
      </c>
      <c r="L50" s="16"/>
      <c r="M50" s="16">
        <v>0</v>
      </c>
      <c r="N50" s="16"/>
      <c r="O50" s="16">
        <v>0</v>
      </c>
      <c r="P50" s="16"/>
      <c r="Q50" s="16"/>
      <c r="R50" s="16"/>
      <c r="S50" s="16"/>
    </row>
    <row r="51" spans="1:19" s="19" customFormat="1" ht="13.5" customHeight="1">
      <c r="A51" s="16" t="s">
        <v>35</v>
      </c>
      <c r="B51" s="17" t="s">
        <v>9</v>
      </c>
      <c r="C51" s="32">
        <f t="shared" si="1"/>
        <v>19867</v>
      </c>
      <c r="D51" s="16"/>
      <c r="E51" s="16">
        <v>1800</v>
      </c>
      <c r="F51" s="16"/>
      <c r="G51" s="16">
        <v>0</v>
      </c>
      <c r="H51" s="16"/>
      <c r="I51" s="16">
        <v>18067</v>
      </c>
      <c r="J51" s="16"/>
      <c r="K51" s="16">
        <v>0</v>
      </c>
      <c r="L51" s="16"/>
      <c r="M51" s="16">
        <v>0</v>
      </c>
      <c r="N51" s="16"/>
      <c r="O51" s="16">
        <v>0</v>
      </c>
      <c r="P51" s="16"/>
      <c r="Q51" s="16"/>
      <c r="R51" s="16"/>
      <c r="S51" s="16"/>
    </row>
    <row r="52" spans="1:19" s="19" customFormat="1" ht="13.5" customHeight="1">
      <c r="A52" s="16" t="s">
        <v>36</v>
      </c>
      <c r="B52" s="17" t="s">
        <v>9</v>
      </c>
      <c r="C52" s="32">
        <f>SUM(E52:O52)</f>
        <v>33402</v>
      </c>
      <c r="D52" s="16"/>
      <c r="E52" s="16">
        <v>12000</v>
      </c>
      <c r="F52" s="16"/>
      <c r="G52" s="16">
        <v>0</v>
      </c>
      <c r="H52" s="16"/>
      <c r="I52" s="16">
        <v>11422</v>
      </c>
      <c r="J52" s="16"/>
      <c r="K52" s="16">
        <v>0</v>
      </c>
      <c r="L52" s="16"/>
      <c r="M52" s="16">
        <v>9980</v>
      </c>
      <c r="N52" s="16"/>
      <c r="O52" s="16">
        <v>0</v>
      </c>
      <c r="P52" s="16"/>
      <c r="Q52" s="16"/>
      <c r="R52" s="16"/>
      <c r="S52" s="16"/>
    </row>
    <row r="53" spans="1:19" s="19" customFormat="1" ht="13.5" customHeight="1">
      <c r="A53" s="16" t="s">
        <v>65</v>
      </c>
      <c r="B53" s="17"/>
      <c r="C53" s="32">
        <f>SUM(E53:O53)</f>
        <v>70574</v>
      </c>
      <c r="D53" s="16"/>
      <c r="E53" s="16">
        <v>38356</v>
      </c>
      <c r="F53" s="16"/>
      <c r="G53" s="16">
        <v>0</v>
      </c>
      <c r="H53" s="16"/>
      <c r="I53" s="16">
        <v>32218</v>
      </c>
      <c r="J53" s="16"/>
      <c r="K53" s="16">
        <v>0</v>
      </c>
      <c r="L53" s="16"/>
      <c r="M53" s="16">
        <v>0</v>
      </c>
      <c r="N53" s="16"/>
      <c r="O53" s="16">
        <v>0</v>
      </c>
      <c r="P53" s="16"/>
      <c r="Q53" s="16"/>
      <c r="R53" s="16"/>
      <c r="S53" s="16"/>
    </row>
    <row r="54" spans="1:19" s="19" customFormat="1" ht="13.5" customHeight="1">
      <c r="A54" s="16" t="s">
        <v>101</v>
      </c>
      <c r="B54" s="17"/>
      <c r="C54" s="32">
        <f>SUM(E54:O54)</f>
        <v>55</v>
      </c>
      <c r="D54" s="16"/>
      <c r="E54" s="16">
        <v>0</v>
      </c>
      <c r="F54" s="16"/>
      <c r="G54" s="16">
        <v>55</v>
      </c>
      <c r="H54" s="16"/>
      <c r="I54" s="16">
        <v>0</v>
      </c>
      <c r="J54" s="16"/>
      <c r="K54" s="16">
        <v>0</v>
      </c>
      <c r="L54" s="16"/>
      <c r="M54" s="16">
        <v>0</v>
      </c>
      <c r="N54" s="16"/>
      <c r="O54" s="16">
        <v>0</v>
      </c>
      <c r="P54" s="16"/>
      <c r="Q54" s="16"/>
      <c r="R54" s="16"/>
      <c r="S54" s="16"/>
    </row>
    <row r="55" spans="1:19" s="19" customFormat="1" ht="13.5" customHeight="1">
      <c r="A55" s="16" t="s">
        <v>91</v>
      </c>
      <c r="B55" s="17"/>
      <c r="C55" s="32">
        <f>SUM(E55:O55)</f>
        <v>150858</v>
      </c>
      <c r="D55" s="16"/>
      <c r="E55" s="16">
        <v>86800</v>
      </c>
      <c r="F55" s="16"/>
      <c r="G55" s="16">
        <v>0</v>
      </c>
      <c r="H55" s="16"/>
      <c r="I55" s="16">
        <v>64058</v>
      </c>
      <c r="J55" s="16"/>
      <c r="K55" s="16">
        <v>0</v>
      </c>
      <c r="L55" s="16"/>
      <c r="M55" s="16">
        <v>0</v>
      </c>
      <c r="N55" s="16"/>
      <c r="O55" s="16">
        <v>0</v>
      </c>
      <c r="P55" s="16"/>
      <c r="Q55" s="16"/>
      <c r="R55" s="16"/>
      <c r="S55" s="16"/>
    </row>
    <row r="56" spans="1:19" s="19" customFormat="1" ht="13.5" customHeight="1">
      <c r="A56" s="16"/>
      <c r="B56" s="17"/>
      <c r="C56" s="24"/>
      <c r="D56" s="16"/>
      <c r="E56" s="24"/>
      <c r="F56" s="16"/>
      <c r="G56" s="24"/>
      <c r="H56" s="16"/>
      <c r="I56" s="24"/>
      <c r="J56" s="16"/>
      <c r="K56" s="24"/>
      <c r="L56" s="16"/>
      <c r="M56" s="24"/>
      <c r="N56" s="16"/>
      <c r="O56" s="24"/>
      <c r="P56" s="16"/>
      <c r="Q56" s="16"/>
      <c r="R56" s="16"/>
      <c r="S56" s="16"/>
    </row>
    <row r="57" spans="1:19" s="19" customFormat="1" ht="13.5" customHeight="1">
      <c r="A57" s="16" t="s">
        <v>37</v>
      </c>
      <c r="B57" s="17"/>
      <c r="C57" s="18">
        <f>SUM(E57:O57)</f>
        <v>1219082</v>
      </c>
      <c r="D57" s="16"/>
      <c r="E57" s="18">
        <f>SUM(E43:E55)</f>
        <v>757050</v>
      </c>
      <c r="F57" s="16"/>
      <c r="G57" s="18">
        <f>SUM(G43:G55)</f>
        <v>933</v>
      </c>
      <c r="H57" s="16"/>
      <c r="I57" s="18">
        <f>SUM(I43:I55)</f>
        <v>450867</v>
      </c>
      <c r="J57" s="16"/>
      <c r="K57" s="18">
        <f>SUM(K43:K55)</f>
        <v>0</v>
      </c>
      <c r="L57" s="16"/>
      <c r="M57" s="18">
        <f>SUM(M43:M55)</f>
        <v>10232</v>
      </c>
      <c r="N57" s="16"/>
      <c r="O57" s="18">
        <f>SUM(O43:O55)</f>
        <v>0</v>
      </c>
      <c r="P57" s="16"/>
      <c r="Q57" s="16"/>
      <c r="R57" s="16"/>
      <c r="S57" s="16"/>
    </row>
    <row r="58" spans="1:19" s="19" customFormat="1" ht="13.5" customHeight="1">
      <c r="A58" s="16"/>
      <c r="B58" s="17"/>
      <c r="C58" s="20"/>
      <c r="D58" s="16"/>
      <c r="E58" s="20"/>
      <c r="F58" s="16"/>
      <c r="G58" s="20"/>
      <c r="H58" s="16"/>
      <c r="I58" s="20"/>
      <c r="J58" s="16"/>
      <c r="K58" s="20"/>
      <c r="L58" s="16"/>
      <c r="M58" s="20"/>
      <c r="N58" s="16"/>
      <c r="O58" s="20"/>
      <c r="P58" s="16"/>
      <c r="Q58" s="16"/>
      <c r="R58" s="16"/>
      <c r="S58" s="16"/>
    </row>
    <row r="59" spans="1:19" s="19" customFormat="1" ht="13.5" customHeight="1">
      <c r="A59" s="16" t="s">
        <v>86</v>
      </c>
      <c r="B59" s="17" t="s">
        <v>9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s="19" customFormat="1" ht="13.5" customHeight="1">
      <c r="A60" s="16" t="s">
        <v>74</v>
      </c>
      <c r="B60" s="17"/>
      <c r="C60" s="16">
        <f>SUM(E60:O60)</f>
        <v>172696</v>
      </c>
      <c r="D60" s="16"/>
      <c r="E60" s="16">
        <v>105909</v>
      </c>
      <c r="F60" s="16"/>
      <c r="G60" s="16">
        <v>0</v>
      </c>
      <c r="H60" s="16"/>
      <c r="I60" s="16">
        <v>63158</v>
      </c>
      <c r="J60" s="16"/>
      <c r="K60" s="16">
        <v>2357</v>
      </c>
      <c r="L60" s="16"/>
      <c r="M60" s="16">
        <v>1272</v>
      </c>
      <c r="N60" s="16"/>
      <c r="O60" s="16">
        <v>0</v>
      </c>
      <c r="P60" s="16"/>
      <c r="Q60" s="16"/>
      <c r="R60" s="16"/>
      <c r="S60" s="16"/>
    </row>
    <row r="61" spans="1:19" s="19" customFormat="1" ht="13.5" customHeight="1">
      <c r="A61" s="16" t="s">
        <v>102</v>
      </c>
      <c r="B61" s="17"/>
      <c r="C61" s="16">
        <f>SUM(E61:O61)</f>
        <v>37549</v>
      </c>
      <c r="D61" s="16"/>
      <c r="E61" s="16">
        <v>19544</v>
      </c>
      <c r="F61" s="16"/>
      <c r="G61" s="16">
        <v>0</v>
      </c>
      <c r="H61" s="16"/>
      <c r="I61" s="16">
        <v>18005</v>
      </c>
      <c r="J61" s="16"/>
      <c r="K61" s="16">
        <v>0</v>
      </c>
      <c r="L61" s="16"/>
      <c r="M61" s="16">
        <v>0</v>
      </c>
      <c r="N61" s="16"/>
      <c r="O61" s="16">
        <v>0</v>
      </c>
      <c r="P61" s="16"/>
      <c r="Q61" s="16"/>
      <c r="R61" s="16"/>
      <c r="S61" s="16"/>
    </row>
    <row r="62" spans="1:19" s="34" customFormat="1" ht="13.5" customHeight="1">
      <c r="A62" s="20" t="s">
        <v>73</v>
      </c>
      <c r="B62" s="33"/>
      <c r="C62" s="20">
        <f>SUM(E62:O62)</f>
        <v>450</v>
      </c>
      <c r="D62" s="20"/>
      <c r="E62" s="16">
        <v>0</v>
      </c>
      <c r="F62" s="16"/>
      <c r="G62" s="16">
        <v>0</v>
      </c>
      <c r="H62" s="16"/>
      <c r="I62" s="16">
        <v>450</v>
      </c>
      <c r="J62" s="16"/>
      <c r="K62" s="16">
        <v>0</v>
      </c>
      <c r="L62" s="16"/>
      <c r="M62" s="16">
        <v>0</v>
      </c>
      <c r="N62" s="16"/>
      <c r="O62" s="16">
        <v>0</v>
      </c>
      <c r="P62" s="20"/>
      <c r="Q62" s="20"/>
      <c r="R62" s="20"/>
      <c r="S62" s="20"/>
    </row>
    <row r="63" spans="1:19" s="34" customFormat="1" ht="13.5" customHeight="1">
      <c r="A63" s="20" t="s">
        <v>82</v>
      </c>
      <c r="B63" s="33"/>
      <c r="C63" s="21">
        <f>SUM(E63:O63)</f>
        <v>3696</v>
      </c>
      <c r="D63" s="20"/>
      <c r="E63" s="21">
        <v>0</v>
      </c>
      <c r="F63" s="20"/>
      <c r="G63" s="21">
        <v>0</v>
      </c>
      <c r="H63" s="20"/>
      <c r="I63" s="21">
        <v>3696</v>
      </c>
      <c r="J63" s="20"/>
      <c r="K63" s="21">
        <v>0</v>
      </c>
      <c r="L63" s="20"/>
      <c r="M63" s="21">
        <v>0</v>
      </c>
      <c r="N63" s="20"/>
      <c r="O63" s="21">
        <v>0</v>
      </c>
      <c r="P63" s="20"/>
      <c r="Q63" s="20"/>
      <c r="R63" s="20"/>
      <c r="S63" s="20"/>
    </row>
    <row r="64" spans="1:19" s="19" customFormat="1" ht="13.5" customHeight="1">
      <c r="A64" s="16"/>
      <c r="B64" s="17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s="19" customFormat="1" ht="13.5" customHeight="1">
      <c r="A65" s="16" t="s">
        <v>85</v>
      </c>
      <c r="B65" s="17"/>
      <c r="C65" s="21">
        <f>SUM(E65:O65)</f>
        <v>214391</v>
      </c>
      <c r="D65" s="22"/>
      <c r="E65" s="21">
        <f>SUM(E60:E63)</f>
        <v>125453</v>
      </c>
      <c r="F65" s="22"/>
      <c r="G65" s="21">
        <f>SUM(G60:G63)</f>
        <v>0</v>
      </c>
      <c r="H65" s="22"/>
      <c r="I65" s="21">
        <f>SUM(I60:I63)</f>
        <v>85309</v>
      </c>
      <c r="J65" s="22"/>
      <c r="K65" s="21">
        <f>SUM(K60:K63)</f>
        <v>2357</v>
      </c>
      <c r="L65" s="22"/>
      <c r="M65" s="21">
        <f>SUM(M60:M63)</f>
        <v>1272</v>
      </c>
      <c r="N65" s="22"/>
      <c r="O65" s="21">
        <f>SUM(O60:O63)</f>
        <v>0</v>
      </c>
      <c r="P65" s="16"/>
      <c r="Q65" s="16"/>
      <c r="R65" s="16"/>
      <c r="S65" s="16"/>
    </row>
    <row r="66" spans="1:19" s="19" customFormat="1" ht="13.5" customHeight="1">
      <c r="A66" s="16"/>
      <c r="B66" s="17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6"/>
      <c r="Q66" s="16"/>
      <c r="R66" s="16"/>
      <c r="S66" s="16"/>
    </row>
    <row r="67" spans="1:19" s="19" customFormat="1" ht="13.5" customHeight="1">
      <c r="A67" s="16" t="s">
        <v>38</v>
      </c>
      <c r="B67" s="17" t="s">
        <v>9</v>
      </c>
      <c r="C67" s="18">
        <f>SUM(E67:O67)</f>
        <v>3343421</v>
      </c>
      <c r="D67" s="16"/>
      <c r="E67" s="18">
        <f>SUM(E57+E40+E65)</f>
        <v>2184424</v>
      </c>
      <c r="F67" s="16" t="s">
        <v>10</v>
      </c>
      <c r="G67" s="18">
        <f>SUM(G57+G40+G65)</f>
        <v>6858</v>
      </c>
      <c r="H67" s="16" t="s">
        <v>10</v>
      </c>
      <c r="I67" s="18">
        <f>SUM(I57+I40+I65)</f>
        <v>1135314</v>
      </c>
      <c r="J67" s="16" t="s">
        <v>10</v>
      </c>
      <c r="K67" s="18">
        <f>SUM(K57+K40+K65)</f>
        <v>2357</v>
      </c>
      <c r="L67" s="16" t="s">
        <v>10</v>
      </c>
      <c r="M67" s="18">
        <f>SUM(M57+M40+M65)</f>
        <v>14468</v>
      </c>
      <c r="N67" s="16" t="s">
        <v>10</v>
      </c>
      <c r="O67" s="18">
        <f>SUM(O57+O40+O65)</f>
        <v>0</v>
      </c>
      <c r="P67" s="16"/>
      <c r="Q67" s="16"/>
      <c r="R67" s="16"/>
      <c r="S67" s="16"/>
    </row>
    <row r="68" spans="1:19" s="19" customFormat="1" ht="13.5" customHeight="1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s="19" customFormat="1" ht="13.5" customHeight="1">
      <c r="A69" s="16" t="s">
        <v>13</v>
      </c>
      <c r="B69" s="17" t="s">
        <v>9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16"/>
      <c r="Q69" s="16"/>
      <c r="R69" s="16"/>
      <c r="S69" s="16"/>
    </row>
    <row r="70" spans="1:19" s="19" customFormat="1" ht="13.5" customHeight="1">
      <c r="A70" s="16" t="s">
        <v>103</v>
      </c>
      <c r="B70" s="17"/>
      <c r="C70" s="20">
        <f>SUM(E70,G70,I70,K70,M70,O70)</f>
        <v>75</v>
      </c>
      <c r="D70" s="20"/>
      <c r="E70" s="20">
        <v>0</v>
      </c>
      <c r="F70" s="20"/>
      <c r="G70" s="20">
        <v>0</v>
      </c>
      <c r="H70" s="20"/>
      <c r="I70" s="20">
        <v>0</v>
      </c>
      <c r="J70" s="20"/>
      <c r="K70" s="20">
        <v>0</v>
      </c>
      <c r="L70" s="20"/>
      <c r="M70" s="20">
        <v>75</v>
      </c>
      <c r="N70" s="20"/>
      <c r="O70" s="20">
        <v>0</v>
      </c>
      <c r="P70" s="16"/>
      <c r="Q70" s="16"/>
      <c r="R70" s="16"/>
      <c r="S70" s="16"/>
    </row>
    <row r="71" spans="1:19" s="19" customFormat="1" ht="13.5" customHeight="1">
      <c r="A71" s="16" t="s">
        <v>39</v>
      </c>
      <c r="B71" s="17"/>
      <c r="C71" s="23">
        <f>SUM(E71:O71)</f>
        <v>222909</v>
      </c>
      <c r="D71" s="16"/>
      <c r="E71" s="23">
        <v>152107</v>
      </c>
      <c r="F71" s="16"/>
      <c r="G71" s="23">
        <v>6364</v>
      </c>
      <c r="H71" s="16"/>
      <c r="I71" s="23">
        <v>59444</v>
      </c>
      <c r="J71" s="16"/>
      <c r="K71" s="23">
        <v>544</v>
      </c>
      <c r="L71" s="16"/>
      <c r="M71" s="23">
        <v>4450</v>
      </c>
      <c r="N71" s="16"/>
      <c r="O71" s="23">
        <v>0</v>
      </c>
      <c r="P71" s="16"/>
      <c r="Q71" s="16"/>
      <c r="R71" s="16"/>
      <c r="S71" s="16"/>
    </row>
    <row r="72" spans="1:19" s="19" customFormat="1" ht="13.5" customHeight="1">
      <c r="A72" s="16"/>
      <c r="B72" s="17"/>
      <c r="C72" s="20"/>
      <c r="D72" s="16"/>
      <c r="E72" s="20"/>
      <c r="F72" s="16"/>
      <c r="G72" s="20"/>
      <c r="H72" s="16"/>
      <c r="I72" s="20"/>
      <c r="J72" s="16"/>
      <c r="K72" s="20"/>
      <c r="L72" s="16"/>
      <c r="M72" s="20"/>
      <c r="N72" s="16"/>
      <c r="O72" s="20"/>
      <c r="P72" s="16"/>
      <c r="Q72" s="16"/>
      <c r="R72" s="16"/>
      <c r="S72" s="16"/>
    </row>
    <row r="73" spans="1:19" s="19" customFormat="1" ht="13.5" customHeight="1">
      <c r="A73" s="16" t="s">
        <v>40</v>
      </c>
      <c r="B73" s="17" t="s">
        <v>9</v>
      </c>
      <c r="C73" s="21">
        <f>SUM(E73:O73)</f>
        <v>222984</v>
      </c>
      <c r="D73" s="16"/>
      <c r="E73" s="18">
        <f>SUM(E70:E71)</f>
        <v>152107</v>
      </c>
      <c r="F73" s="16"/>
      <c r="G73" s="18">
        <f>SUM(G70:G71)</f>
        <v>6364</v>
      </c>
      <c r="H73" s="16"/>
      <c r="I73" s="18">
        <f>SUM(I70:I71)</f>
        <v>59444</v>
      </c>
      <c r="J73" s="16"/>
      <c r="K73" s="18">
        <f>SUM(K70:K71)</f>
        <v>544</v>
      </c>
      <c r="L73" s="16"/>
      <c r="M73" s="18">
        <f>SUM(M70:M71)</f>
        <v>4525</v>
      </c>
      <c r="N73" s="16"/>
      <c r="O73" s="18">
        <f>SUM(O70:O71)</f>
        <v>0</v>
      </c>
      <c r="P73" s="16"/>
      <c r="Q73" s="16"/>
      <c r="R73" s="16"/>
      <c r="S73" s="16"/>
    </row>
    <row r="74" spans="1:19" s="19" customFormat="1" ht="13.5" customHeight="1">
      <c r="A74" s="16"/>
      <c r="B74" s="17" t="s">
        <v>9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s="19" customFormat="1" ht="13.5" customHeight="1">
      <c r="A75" s="16" t="s">
        <v>14</v>
      </c>
      <c r="B75" s="17" t="s">
        <v>9</v>
      </c>
      <c r="C75" s="16"/>
      <c r="D75" s="16"/>
      <c r="E75" s="16" t="s">
        <v>9</v>
      </c>
      <c r="F75" s="16" t="s">
        <v>9</v>
      </c>
      <c r="G75" s="16" t="s">
        <v>9</v>
      </c>
      <c r="H75" s="16" t="s">
        <v>9</v>
      </c>
      <c r="I75" s="16" t="s">
        <v>9</v>
      </c>
      <c r="J75" s="16" t="s">
        <v>9</v>
      </c>
      <c r="K75" s="16" t="s">
        <v>9</v>
      </c>
      <c r="L75" s="16" t="s">
        <v>9</v>
      </c>
      <c r="M75" s="16" t="s">
        <v>9</v>
      </c>
      <c r="N75" s="16" t="s">
        <v>9</v>
      </c>
      <c r="O75" s="16" t="s">
        <v>9</v>
      </c>
      <c r="P75" s="16"/>
      <c r="Q75" s="16"/>
      <c r="R75" s="16"/>
      <c r="S75" s="16"/>
    </row>
    <row r="76" spans="1:19" s="19" customFormat="1" ht="13.5" customHeight="1">
      <c r="A76" s="16" t="s">
        <v>41</v>
      </c>
      <c r="B76" s="17" t="s">
        <v>9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s="19" customFormat="1" ht="13.5" customHeight="1">
      <c r="A77" s="16" t="s">
        <v>18</v>
      </c>
      <c r="B77" s="17" t="s">
        <v>9</v>
      </c>
      <c r="C77" s="19">
        <f aca="true" t="shared" si="2" ref="C77:C83">SUM(E77:O77)</f>
        <v>180014</v>
      </c>
      <c r="D77" s="16"/>
      <c r="E77" s="16">
        <v>124305</v>
      </c>
      <c r="F77" s="16"/>
      <c r="G77" s="16">
        <v>0</v>
      </c>
      <c r="H77" s="16"/>
      <c r="I77" s="16">
        <v>48430</v>
      </c>
      <c r="J77" s="16"/>
      <c r="K77" s="16">
        <v>0</v>
      </c>
      <c r="L77" s="16"/>
      <c r="M77" s="16">
        <v>7279</v>
      </c>
      <c r="N77" s="16"/>
      <c r="O77" s="16">
        <v>0</v>
      </c>
      <c r="P77" s="16"/>
      <c r="Q77" s="16"/>
      <c r="R77" s="16"/>
      <c r="S77" s="16"/>
    </row>
    <row r="78" spans="1:19" s="19" customFormat="1" ht="13.5" customHeight="1">
      <c r="A78" s="16" t="s">
        <v>66</v>
      </c>
      <c r="B78" s="17"/>
      <c r="C78" s="19">
        <f t="shared" si="2"/>
        <v>25898</v>
      </c>
      <c r="D78" s="16"/>
      <c r="E78" s="16">
        <v>37498</v>
      </c>
      <c r="F78" s="16"/>
      <c r="G78" s="16">
        <v>0</v>
      </c>
      <c r="H78" s="16"/>
      <c r="I78" s="16">
        <v>15559</v>
      </c>
      <c r="J78" s="16"/>
      <c r="K78" s="16">
        <v>0</v>
      </c>
      <c r="L78" s="16"/>
      <c r="M78" s="16">
        <v>-27159</v>
      </c>
      <c r="N78" s="16"/>
      <c r="O78" s="16">
        <v>0</v>
      </c>
      <c r="P78" s="16"/>
      <c r="Q78" s="16"/>
      <c r="R78" s="16"/>
      <c r="S78" s="16"/>
    </row>
    <row r="79" spans="1:19" s="19" customFormat="1" ht="13.5" customHeight="1">
      <c r="A79" s="16" t="s">
        <v>42</v>
      </c>
      <c r="B79" s="17" t="s">
        <v>9</v>
      </c>
      <c r="C79" s="19">
        <f t="shared" si="2"/>
        <v>504248</v>
      </c>
      <c r="D79" s="16"/>
      <c r="E79" s="16">
        <v>248528</v>
      </c>
      <c r="F79" s="16"/>
      <c r="G79" s="16">
        <v>329715</v>
      </c>
      <c r="H79" s="16"/>
      <c r="I79" s="16">
        <v>221969</v>
      </c>
      <c r="J79" s="16"/>
      <c r="K79" s="16">
        <v>3336</v>
      </c>
      <c r="L79" s="16"/>
      <c r="M79" s="16">
        <v>-299300</v>
      </c>
      <c r="N79" s="16"/>
      <c r="O79" s="16">
        <v>0</v>
      </c>
      <c r="P79" s="16"/>
      <c r="Q79" s="16"/>
      <c r="R79" s="16"/>
      <c r="S79" s="16"/>
    </row>
    <row r="80" spans="1:19" s="19" customFormat="1" ht="13.5" customHeight="1">
      <c r="A80" s="16" t="s">
        <v>43</v>
      </c>
      <c r="B80" s="17" t="s">
        <v>9</v>
      </c>
      <c r="C80" s="19">
        <f t="shared" si="2"/>
        <v>9782</v>
      </c>
      <c r="D80" s="16"/>
      <c r="E80" s="16">
        <v>26163</v>
      </c>
      <c r="F80" s="16"/>
      <c r="G80" s="16">
        <v>431</v>
      </c>
      <c r="H80" s="16"/>
      <c r="I80" s="16">
        <v>10465</v>
      </c>
      <c r="J80" s="16"/>
      <c r="K80" s="16">
        <v>0</v>
      </c>
      <c r="L80" s="16"/>
      <c r="M80" s="16">
        <v>-28517</v>
      </c>
      <c r="N80" s="16"/>
      <c r="O80" s="16">
        <v>1240</v>
      </c>
      <c r="P80" s="16"/>
      <c r="Q80" s="16"/>
      <c r="R80" s="16"/>
      <c r="S80" s="16"/>
    </row>
    <row r="81" spans="1:19" s="19" customFormat="1" ht="13.5" customHeight="1">
      <c r="A81" s="16" t="s">
        <v>44</v>
      </c>
      <c r="B81" s="17"/>
      <c r="C81" s="19">
        <f t="shared" si="2"/>
        <v>104967</v>
      </c>
      <c r="D81" s="16"/>
      <c r="E81" s="16">
        <v>87329</v>
      </c>
      <c r="F81" s="16"/>
      <c r="G81" s="16">
        <v>0</v>
      </c>
      <c r="H81" s="16"/>
      <c r="I81" s="16">
        <v>34932</v>
      </c>
      <c r="J81" s="16"/>
      <c r="K81" s="16">
        <v>0</v>
      </c>
      <c r="L81" s="16"/>
      <c r="M81" s="16">
        <v>-17294</v>
      </c>
      <c r="N81" s="16"/>
      <c r="O81" s="16">
        <v>0</v>
      </c>
      <c r="P81" s="16"/>
      <c r="Q81" s="16"/>
      <c r="R81" s="16"/>
      <c r="S81" s="16"/>
    </row>
    <row r="82" spans="1:19" s="19" customFormat="1" ht="13.5" customHeight="1">
      <c r="A82" s="16" t="s">
        <v>25</v>
      </c>
      <c r="B82" s="17"/>
      <c r="C82" s="19">
        <f t="shared" si="2"/>
        <v>5158</v>
      </c>
      <c r="D82" s="16"/>
      <c r="E82" s="16">
        <v>3615</v>
      </c>
      <c r="F82" s="16"/>
      <c r="G82" s="16">
        <v>0</v>
      </c>
      <c r="H82" s="16"/>
      <c r="I82" s="16">
        <v>1408</v>
      </c>
      <c r="J82" s="16"/>
      <c r="K82" s="16">
        <v>0</v>
      </c>
      <c r="L82" s="16"/>
      <c r="M82" s="16">
        <v>135</v>
      </c>
      <c r="N82" s="16"/>
      <c r="O82" s="16">
        <v>0</v>
      </c>
      <c r="P82" s="16"/>
      <c r="Q82" s="16"/>
      <c r="R82" s="16"/>
      <c r="S82" s="16"/>
    </row>
    <row r="83" spans="1:19" s="19" customFormat="1" ht="13.5" customHeight="1">
      <c r="A83" s="16" t="s">
        <v>45</v>
      </c>
      <c r="B83" s="17"/>
      <c r="C83" s="31">
        <f t="shared" si="2"/>
        <v>205940</v>
      </c>
      <c r="D83" s="16"/>
      <c r="E83" s="18">
        <v>79330</v>
      </c>
      <c r="F83" s="16"/>
      <c r="G83" s="18">
        <v>0</v>
      </c>
      <c r="H83" s="16"/>
      <c r="I83" s="18">
        <v>31732</v>
      </c>
      <c r="J83" s="16"/>
      <c r="K83" s="18">
        <v>0</v>
      </c>
      <c r="L83" s="16"/>
      <c r="M83" s="18">
        <v>94878</v>
      </c>
      <c r="N83" s="16"/>
      <c r="O83" s="18">
        <v>0</v>
      </c>
      <c r="P83" s="16"/>
      <c r="Q83" s="16"/>
      <c r="R83" s="16"/>
      <c r="S83" s="16"/>
    </row>
    <row r="84" spans="1:19" s="19" customFormat="1" ht="13.5" customHeight="1">
      <c r="A84" s="16"/>
      <c r="B84" s="17"/>
      <c r="C84" s="20"/>
      <c r="D84" s="16"/>
      <c r="E84" s="20"/>
      <c r="F84" s="16"/>
      <c r="G84" s="20"/>
      <c r="H84" s="16"/>
      <c r="I84" s="20"/>
      <c r="J84" s="16"/>
      <c r="K84" s="20"/>
      <c r="L84" s="16"/>
      <c r="M84" s="20"/>
      <c r="N84" s="16"/>
      <c r="O84" s="20"/>
      <c r="P84" s="16"/>
      <c r="Q84" s="16"/>
      <c r="R84" s="16"/>
      <c r="S84" s="16"/>
    </row>
    <row r="85" spans="1:19" s="19" customFormat="1" ht="13.5" customHeight="1">
      <c r="A85" s="16" t="s">
        <v>46</v>
      </c>
      <c r="B85" s="17" t="s">
        <v>9</v>
      </c>
      <c r="C85" s="18">
        <f>SUM(E85:O85)</f>
        <v>1036007</v>
      </c>
      <c r="D85" s="16"/>
      <c r="E85" s="18">
        <f>SUM(E77:E83)</f>
        <v>606768</v>
      </c>
      <c r="F85" s="16"/>
      <c r="G85" s="18">
        <f>SUM(G77:G83)</f>
        <v>330146</v>
      </c>
      <c r="H85" s="16"/>
      <c r="I85" s="18">
        <f>SUM(I77:I83)</f>
        <v>364495</v>
      </c>
      <c r="J85" s="16"/>
      <c r="K85" s="18">
        <f>SUM(K77:K83)</f>
        <v>3336</v>
      </c>
      <c r="L85" s="16"/>
      <c r="M85" s="18">
        <f>SUM(M77:M83)</f>
        <v>-269978</v>
      </c>
      <c r="N85" s="16"/>
      <c r="O85" s="18">
        <f>SUM(O77:O83)</f>
        <v>1240</v>
      </c>
      <c r="P85" s="16"/>
      <c r="Q85" s="16"/>
      <c r="R85" s="16"/>
      <c r="S85" s="16"/>
    </row>
    <row r="86" spans="1:19" s="19" customFormat="1" ht="13.5" customHeight="1">
      <c r="A86" s="16"/>
      <c r="B86" s="17"/>
      <c r="C86" s="20"/>
      <c r="D86" s="16"/>
      <c r="E86" s="20"/>
      <c r="F86" s="16"/>
      <c r="G86" s="20"/>
      <c r="H86" s="16"/>
      <c r="I86" s="20"/>
      <c r="J86" s="16"/>
      <c r="K86" s="20"/>
      <c r="L86" s="16"/>
      <c r="M86" s="20"/>
      <c r="N86" s="16"/>
      <c r="O86" s="20"/>
      <c r="P86" s="16"/>
      <c r="Q86" s="16"/>
      <c r="R86" s="16"/>
      <c r="S86" s="16"/>
    </row>
    <row r="87" spans="1:19" s="19" customFormat="1" ht="13.5" customHeight="1">
      <c r="A87" s="16" t="s">
        <v>47</v>
      </c>
      <c r="B87" s="17" t="s">
        <v>9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s="19" customFormat="1" ht="13.5" customHeight="1">
      <c r="A88" s="16" t="s">
        <v>48</v>
      </c>
      <c r="B88" s="17" t="s">
        <v>9</v>
      </c>
      <c r="C88" s="16">
        <f aca="true" t="shared" si="3" ref="C88:C94">SUM(E88:O88)</f>
        <v>66356</v>
      </c>
      <c r="D88" s="16"/>
      <c r="E88" s="16">
        <v>0</v>
      </c>
      <c r="F88" s="16"/>
      <c r="G88" s="16">
        <v>0</v>
      </c>
      <c r="H88" s="16"/>
      <c r="I88" s="16">
        <v>0</v>
      </c>
      <c r="J88" s="16"/>
      <c r="K88" s="16">
        <v>8046</v>
      </c>
      <c r="L88" s="16"/>
      <c r="M88" s="16">
        <v>58310</v>
      </c>
      <c r="N88" s="16"/>
      <c r="O88" s="16">
        <v>0</v>
      </c>
      <c r="P88" s="16"/>
      <c r="Q88" s="16"/>
      <c r="R88" s="16"/>
      <c r="S88" s="16"/>
    </row>
    <row r="89" spans="1:19" s="19" customFormat="1" ht="13.5" customHeight="1">
      <c r="A89" s="16" t="s">
        <v>104</v>
      </c>
      <c r="B89" s="17"/>
      <c r="C89" s="16">
        <f t="shared" si="3"/>
        <v>3418578</v>
      </c>
      <c r="D89" s="16"/>
      <c r="E89" s="16">
        <v>2830263</v>
      </c>
      <c r="F89" s="16"/>
      <c r="G89" s="16">
        <v>831734</v>
      </c>
      <c r="H89" s="16"/>
      <c r="I89" s="16">
        <v>1399955</v>
      </c>
      <c r="J89" s="16"/>
      <c r="K89" s="16">
        <v>6652</v>
      </c>
      <c r="L89" s="16"/>
      <c r="M89" s="16">
        <v>-1655315</v>
      </c>
      <c r="N89" s="16"/>
      <c r="O89" s="16">
        <v>5289</v>
      </c>
      <c r="P89" s="16"/>
      <c r="Q89" s="16"/>
      <c r="R89" s="16"/>
      <c r="S89" s="16"/>
    </row>
    <row r="90" spans="1:19" s="19" customFormat="1" ht="13.5" customHeight="1">
      <c r="A90" s="16" t="s">
        <v>49</v>
      </c>
      <c r="B90" s="17" t="s">
        <v>9</v>
      </c>
      <c r="C90" s="16">
        <f t="shared" si="3"/>
        <v>2</v>
      </c>
      <c r="D90" s="16"/>
      <c r="E90" s="16">
        <v>0</v>
      </c>
      <c r="F90" s="16"/>
      <c r="G90" s="16">
        <v>0</v>
      </c>
      <c r="H90" s="16"/>
      <c r="I90" s="16">
        <v>0</v>
      </c>
      <c r="J90" s="16"/>
      <c r="K90" s="16">
        <v>0</v>
      </c>
      <c r="L90" s="16"/>
      <c r="M90" s="16">
        <v>2</v>
      </c>
      <c r="N90" s="16"/>
      <c r="O90" s="16">
        <v>0</v>
      </c>
      <c r="P90" s="16"/>
      <c r="Q90" s="16"/>
      <c r="R90" s="16"/>
      <c r="S90" s="16"/>
    </row>
    <row r="91" spans="1:19" s="19" customFormat="1" ht="13.5" customHeight="1">
      <c r="A91" s="16" t="s">
        <v>67</v>
      </c>
      <c r="B91" s="17"/>
      <c r="C91" s="16">
        <f t="shared" si="3"/>
        <v>426</v>
      </c>
      <c r="D91" s="16"/>
      <c r="E91" s="16">
        <v>270</v>
      </c>
      <c r="F91" s="16"/>
      <c r="G91" s="16">
        <v>0</v>
      </c>
      <c r="H91" s="16"/>
      <c r="I91" s="16">
        <v>0</v>
      </c>
      <c r="J91" s="16"/>
      <c r="K91" s="16">
        <v>0</v>
      </c>
      <c r="L91" s="16"/>
      <c r="M91" s="16">
        <v>156</v>
      </c>
      <c r="N91" s="16"/>
      <c r="O91" s="16">
        <v>0</v>
      </c>
      <c r="P91" s="16"/>
      <c r="Q91" s="16"/>
      <c r="R91" s="16"/>
      <c r="S91" s="16"/>
    </row>
    <row r="92" spans="1:19" s="19" customFormat="1" ht="13.5" customHeight="1">
      <c r="A92" s="16" t="s">
        <v>32</v>
      </c>
      <c r="B92" s="17"/>
      <c r="C92" s="16">
        <f t="shared" si="3"/>
        <v>64166</v>
      </c>
      <c r="D92" s="16"/>
      <c r="E92" s="16">
        <v>45833</v>
      </c>
      <c r="F92" s="16"/>
      <c r="G92" s="16">
        <v>0</v>
      </c>
      <c r="H92" s="16"/>
      <c r="I92" s="16">
        <v>18333</v>
      </c>
      <c r="J92" s="16"/>
      <c r="K92" s="16">
        <v>0</v>
      </c>
      <c r="L92" s="16"/>
      <c r="M92" s="16">
        <v>0</v>
      </c>
      <c r="N92" s="16"/>
      <c r="O92" s="16">
        <v>0</v>
      </c>
      <c r="P92" s="16"/>
      <c r="Q92" s="16"/>
      <c r="R92" s="16"/>
      <c r="S92" s="16"/>
    </row>
    <row r="93" spans="1:19" s="19" customFormat="1" ht="13.5" customHeight="1">
      <c r="A93" s="16" t="s">
        <v>36</v>
      </c>
      <c r="B93" s="17" t="s">
        <v>9</v>
      </c>
      <c r="C93" s="20">
        <f t="shared" si="3"/>
        <v>800</v>
      </c>
      <c r="D93" s="20"/>
      <c r="E93" s="16">
        <v>0</v>
      </c>
      <c r="F93" s="16"/>
      <c r="G93" s="16">
        <v>0</v>
      </c>
      <c r="H93" s="16"/>
      <c r="I93" s="16">
        <v>0</v>
      </c>
      <c r="J93" s="16"/>
      <c r="K93" s="16">
        <v>0</v>
      </c>
      <c r="L93" s="16"/>
      <c r="M93" s="16">
        <v>800</v>
      </c>
      <c r="N93" s="16"/>
      <c r="O93" s="16">
        <v>0</v>
      </c>
      <c r="P93" s="16"/>
      <c r="Q93" s="16"/>
      <c r="R93" s="16"/>
      <c r="S93" s="16"/>
    </row>
    <row r="94" spans="1:19" s="19" customFormat="1" ht="13.5" customHeight="1">
      <c r="A94" s="16" t="s">
        <v>68</v>
      </c>
      <c r="B94" s="17" t="s">
        <v>9</v>
      </c>
      <c r="C94" s="18">
        <f t="shared" si="3"/>
        <v>22</v>
      </c>
      <c r="D94" s="16"/>
      <c r="E94" s="18">
        <v>0</v>
      </c>
      <c r="F94" s="16"/>
      <c r="G94" s="18">
        <v>0</v>
      </c>
      <c r="H94" s="16"/>
      <c r="I94" s="18">
        <v>0</v>
      </c>
      <c r="J94" s="16"/>
      <c r="K94" s="18">
        <v>0</v>
      </c>
      <c r="L94" s="16"/>
      <c r="M94" s="18">
        <v>22</v>
      </c>
      <c r="N94" s="16"/>
      <c r="O94" s="18">
        <v>0</v>
      </c>
      <c r="P94" s="16"/>
      <c r="Q94" s="16"/>
      <c r="R94" s="16"/>
      <c r="S94" s="16"/>
    </row>
    <row r="95" spans="1:19" s="19" customFormat="1" ht="13.5" customHeight="1">
      <c r="A95" s="16"/>
      <c r="B95" s="17"/>
      <c r="C95" s="20"/>
      <c r="D95" s="16"/>
      <c r="E95" s="20"/>
      <c r="F95" s="16"/>
      <c r="G95" s="20"/>
      <c r="H95" s="16"/>
      <c r="I95" s="20"/>
      <c r="J95" s="16"/>
      <c r="K95" s="20"/>
      <c r="L95" s="16"/>
      <c r="M95" s="20"/>
      <c r="N95" s="16"/>
      <c r="O95" s="20"/>
      <c r="P95" s="16"/>
      <c r="Q95" s="16"/>
      <c r="R95" s="16"/>
      <c r="S95" s="16"/>
    </row>
    <row r="96" spans="1:19" s="19" customFormat="1" ht="13.5" customHeight="1">
      <c r="A96" s="16" t="s">
        <v>50</v>
      </c>
      <c r="B96" s="17" t="s">
        <v>9</v>
      </c>
      <c r="C96" s="18">
        <f>SUM(E96:O96)</f>
        <v>3550350</v>
      </c>
      <c r="D96" s="16"/>
      <c r="E96" s="18">
        <f>SUM(E88:E94)</f>
        <v>2876366</v>
      </c>
      <c r="F96" s="16"/>
      <c r="G96" s="18">
        <f>SUM(G88:G94)</f>
        <v>831734</v>
      </c>
      <c r="H96" s="16"/>
      <c r="I96" s="18">
        <f>SUM(I88:I94)</f>
        <v>1418288</v>
      </c>
      <c r="J96" s="16"/>
      <c r="K96" s="18">
        <f>SUM(K88:K94)</f>
        <v>14698</v>
      </c>
      <c r="L96" s="16"/>
      <c r="M96" s="18">
        <f>SUM(M88:M94)</f>
        <v>-1596025</v>
      </c>
      <c r="N96" s="16"/>
      <c r="O96" s="18">
        <f>SUM(O88:O94)</f>
        <v>5289</v>
      </c>
      <c r="P96" s="16"/>
      <c r="Q96" s="16"/>
      <c r="R96" s="16"/>
      <c r="S96" s="16"/>
    </row>
    <row r="97" spans="1:19" s="19" customFormat="1" ht="13.5" customHeight="1">
      <c r="A97" s="16"/>
      <c r="B97" s="17"/>
      <c r="C97" s="20"/>
      <c r="D97" s="16"/>
      <c r="E97" s="20"/>
      <c r="F97" s="16"/>
      <c r="G97" s="20"/>
      <c r="H97" s="16"/>
      <c r="I97" s="20"/>
      <c r="J97" s="16"/>
      <c r="K97" s="20"/>
      <c r="L97" s="16"/>
      <c r="M97" s="20"/>
      <c r="N97" s="16"/>
      <c r="O97" s="20"/>
      <c r="P97" s="16"/>
      <c r="Q97" s="16"/>
      <c r="R97" s="16"/>
      <c r="S97" s="16"/>
    </row>
    <row r="98" spans="1:19" s="19" customFormat="1" ht="13.5" customHeight="1">
      <c r="A98" s="16" t="s">
        <v>77</v>
      </c>
      <c r="B98" s="17"/>
      <c r="C98" s="18">
        <f>SUM(E98:O98)</f>
        <v>115174</v>
      </c>
      <c r="D98" s="16"/>
      <c r="E98" s="18">
        <v>60012</v>
      </c>
      <c r="F98" s="16"/>
      <c r="G98" s="18">
        <v>4901</v>
      </c>
      <c r="H98" s="16"/>
      <c r="I98" s="18">
        <v>23381</v>
      </c>
      <c r="J98" s="16"/>
      <c r="K98" s="18">
        <v>0</v>
      </c>
      <c r="L98" s="16"/>
      <c r="M98" s="18">
        <v>26880</v>
      </c>
      <c r="N98" s="16"/>
      <c r="O98" s="18">
        <v>0</v>
      </c>
      <c r="P98" s="16"/>
      <c r="Q98" s="16"/>
      <c r="R98" s="16"/>
      <c r="S98" s="16"/>
    </row>
    <row r="99" spans="1:19" s="19" customFormat="1" ht="13.5" customHeight="1">
      <c r="A99" s="16"/>
      <c r="B99" s="17"/>
      <c r="C99" s="20"/>
      <c r="D99" s="16"/>
      <c r="E99" s="20"/>
      <c r="F99" s="16"/>
      <c r="G99" s="20"/>
      <c r="H99" s="16"/>
      <c r="I99" s="20"/>
      <c r="J99" s="16"/>
      <c r="K99" s="20"/>
      <c r="L99" s="16"/>
      <c r="M99" s="20"/>
      <c r="N99" s="16"/>
      <c r="O99" s="20"/>
      <c r="P99" s="16"/>
      <c r="Q99" s="16"/>
      <c r="R99" s="16"/>
      <c r="S99" s="16"/>
    </row>
    <row r="100" spans="1:19" s="19" customFormat="1" ht="13.5" customHeight="1">
      <c r="A100" s="16" t="s">
        <v>106</v>
      </c>
      <c r="B100" s="17"/>
      <c r="C100" s="20"/>
      <c r="D100" s="16"/>
      <c r="E100" s="20"/>
      <c r="F100" s="16"/>
      <c r="G100" s="20"/>
      <c r="H100" s="16"/>
      <c r="I100" s="20"/>
      <c r="J100" s="16"/>
      <c r="K100" s="20"/>
      <c r="L100" s="16"/>
      <c r="M100" s="20"/>
      <c r="N100" s="16"/>
      <c r="O100" s="20"/>
      <c r="P100" s="16"/>
      <c r="Q100" s="16"/>
      <c r="R100" s="16"/>
      <c r="S100" s="16"/>
    </row>
    <row r="101" spans="1:19" s="19" customFormat="1" ht="13.5" customHeight="1">
      <c r="A101" s="16" t="s">
        <v>102</v>
      </c>
      <c r="B101" s="17"/>
      <c r="C101" s="21">
        <f>SUM(E101:O101)</f>
        <v>1212</v>
      </c>
      <c r="D101" s="16"/>
      <c r="E101" s="21">
        <v>0</v>
      </c>
      <c r="F101" s="16"/>
      <c r="G101" s="21">
        <v>0</v>
      </c>
      <c r="H101" s="16"/>
      <c r="I101" s="21">
        <v>0</v>
      </c>
      <c r="J101" s="16"/>
      <c r="K101" s="21">
        <v>1212</v>
      </c>
      <c r="L101" s="16"/>
      <c r="M101" s="21">
        <v>0</v>
      </c>
      <c r="N101" s="16"/>
      <c r="O101" s="21">
        <v>0</v>
      </c>
      <c r="P101" s="16"/>
      <c r="Q101" s="16"/>
      <c r="R101" s="16"/>
      <c r="S101" s="16"/>
    </row>
    <row r="102" spans="1:19" s="19" customFormat="1" ht="13.5" customHeight="1">
      <c r="A102" s="16"/>
      <c r="B102" s="17"/>
      <c r="C102" s="20"/>
      <c r="D102" s="16"/>
      <c r="E102" s="20"/>
      <c r="F102" s="16"/>
      <c r="G102" s="20"/>
      <c r="H102" s="16"/>
      <c r="I102" s="20"/>
      <c r="J102" s="16"/>
      <c r="K102" s="20"/>
      <c r="L102" s="16"/>
      <c r="M102" s="20"/>
      <c r="N102" s="16"/>
      <c r="O102" s="20"/>
      <c r="P102" s="16"/>
      <c r="Q102" s="16"/>
      <c r="R102" s="16"/>
      <c r="S102" s="16"/>
    </row>
    <row r="103" spans="1:19" s="19" customFormat="1" ht="13.5" customHeight="1">
      <c r="A103" s="16" t="s">
        <v>51</v>
      </c>
      <c r="B103" s="17"/>
      <c r="C103" s="18">
        <f>SUM(E103:O103)</f>
        <v>4702743</v>
      </c>
      <c r="D103" s="16"/>
      <c r="E103" s="18">
        <f>SUM(E85,E96,E98,E101)</f>
        <v>3543146</v>
      </c>
      <c r="F103" s="20"/>
      <c r="G103" s="18">
        <f>SUM(G85,G96,G98,G101)</f>
        <v>1166781</v>
      </c>
      <c r="H103" s="20"/>
      <c r="I103" s="18">
        <f>SUM(I85,I96,I98,I101)</f>
        <v>1806164</v>
      </c>
      <c r="J103" s="20"/>
      <c r="K103" s="18">
        <f>SUM(K85,K96,K98,K101)</f>
        <v>19246</v>
      </c>
      <c r="L103" s="20"/>
      <c r="M103" s="18">
        <f>SUM(M85,M96,M98,M101)</f>
        <v>-1839123</v>
      </c>
      <c r="N103" s="20"/>
      <c r="O103" s="18">
        <f>SUM(O85,O96,O98,O101)</f>
        <v>6529</v>
      </c>
      <c r="P103" s="16"/>
      <c r="Q103" s="16"/>
      <c r="R103" s="16"/>
      <c r="S103" s="16"/>
    </row>
    <row r="104" spans="1:19" s="19" customFormat="1" ht="13.5" customHeight="1">
      <c r="A104" s="16"/>
      <c r="B104" s="17" t="s">
        <v>9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s="19" customFormat="1" ht="13.5" customHeight="1">
      <c r="A105" s="16" t="s">
        <v>15</v>
      </c>
      <c r="B105" s="17" t="s">
        <v>9</v>
      </c>
      <c r="C105" s="16"/>
      <c r="D105" s="16"/>
      <c r="E105" s="16" t="s">
        <v>9</v>
      </c>
      <c r="F105" s="16" t="s">
        <v>9</v>
      </c>
      <c r="G105" s="16" t="s">
        <v>9</v>
      </c>
      <c r="H105" s="16" t="s">
        <v>9</v>
      </c>
      <c r="I105" s="16" t="s">
        <v>9</v>
      </c>
      <c r="J105" s="16" t="s">
        <v>9</v>
      </c>
      <c r="K105" s="16" t="s">
        <v>9</v>
      </c>
      <c r="L105" s="16" t="s">
        <v>9</v>
      </c>
      <c r="M105" s="16" t="s">
        <v>9</v>
      </c>
      <c r="N105" s="16" t="s">
        <v>9</v>
      </c>
      <c r="O105" s="16" t="s">
        <v>9</v>
      </c>
      <c r="P105" s="16"/>
      <c r="Q105" s="16"/>
      <c r="R105" s="16"/>
      <c r="S105" s="16"/>
    </row>
    <row r="106" spans="1:19" s="19" customFormat="1" ht="13.5" customHeight="1">
      <c r="A106" s="16" t="s">
        <v>92</v>
      </c>
      <c r="B106" s="17"/>
      <c r="C106" s="16">
        <f aca="true" t="shared" si="4" ref="C106:C111">SUM(E106:O106)</f>
        <v>677</v>
      </c>
      <c r="D106" s="16"/>
      <c r="E106" s="16">
        <v>0</v>
      </c>
      <c r="F106" s="16"/>
      <c r="G106" s="16">
        <v>0</v>
      </c>
      <c r="H106" s="16"/>
      <c r="I106" s="16">
        <v>0</v>
      </c>
      <c r="J106" s="16"/>
      <c r="K106" s="16">
        <v>0</v>
      </c>
      <c r="L106" s="16"/>
      <c r="M106" s="16">
        <v>677</v>
      </c>
      <c r="N106" s="16"/>
      <c r="O106" s="16">
        <v>0</v>
      </c>
      <c r="P106" s="16"/>
      <c r="Q106" s="16"/>
      <c r="R106" s="16"/>
      <c r="S106" s="16"/>
    </row>
    <row r="107" spans="1:19" s="19" customFormat="1" ht="13.5" customHeight="1">
      <c r="A107" s="16" t="s">
        <v>52</v>
      </c>
      <c r="B107" s="17" t="s">
        <v>9</v>
      </c>
      <c r="C107" s="16">
        <f t="shared" si="4"/>
        <v>5228</v>
      </c>
      <c r="D107" s="16"/>
      <c r="E107" s="16">
        <v>0</v>
      </c>
      <c r="F107" s="16"/>
      <c r="G107" s="16">
        <v>0</v>
      </c>
      <c r="H107" s="16"/>
      <c r="I107" s="16">
        <v>3385</v>
      </c>
      <c r="J107" s="16"/>
      <c r="K107" s="16">
        <v>0</v>
      </c>
      <c r="L107" s="16"/>
      <c r="M107" s="16">
        <v>1843</v>
      </c>
      <c r="N107" s="16"/>
      <c r="O107" s="16">
        <v>0</v>
      </c>
      <c r="P107" s="16"/>
      <c r="Q107" s="16"/>
      <c r="R107" s="16"/>
      <c r="S107" s="16"/>
    </row>
    <row r="108" spans="1:19" s="19" customFormat="1" ht="13.5" customHeight="1">
      <c r="A108" s="16" t="s">
        <v>53</v>
      </c>
      <c r="B108" s="17" t="s">
        <v>9</v>
      </c>
      <c r="C108" s="16">
        <f t="shared" si="4"/>
        <v>5343</v>
      </c>
      <c r="D108" s="16"/>
      <c r="E108" s="16">
        <v>0</v>
      </c>
      <c r="F108" s="16"/>
      <c r="G108" s="16">
        <v>0</v>
      </c>
      <c r="H108" s="16"/>
      <c r="I108" s="16">
        <v>4611</v>
      </c>
      <c r="J108" s="16"/>
      <c r="K108" s="16">
        <v>0</v>
      </c>
      <c r="L108" s="16"/>
      <c r="M108" s="16">
        <v>732</v>
      </c>
      <c r="N108" s="16"/>
      <c r="O108" s="16">
        <v>0</v>
      </c>
      <c r="P108" s="16"/>
      <c r="Q108" s="16"/>
      <c r="R108" s="16"/>
      <c r="S108" s="16"/>
    </row>
    <row r="109" spans="1:19" s="19" customFormat="1" ht="13.5" customHeight="1">
      <c r="A109" s="16" t="s">
        <v>54</v>
      </c>
      <c r="B109" s="17" t="s">
        <v>9</v>
      </c>
      <c r="C109" s="16">
        <f t="shared" si="4"/>
        <v>14446</v>
      </c>
      <c r="D109" s="16"/>
      <c r="E109" s="16">
        <v>0</v>
      </c>
      <c r="F109" s="16"/>
      <c r="G109" s="16">
        <v>0</v>
      </c>
      <c r="H109" s="16"/>
      <c r="I109" s="16">
        <v>577</v>
      </c>
      <c r="J109" s="16"/>
      <c r="K109" s="16">
        <v>0</v>
      </c>
      <c r="L109" s="16"/>
      <c r="M109" s="16">
        <v>13869</v>
      </c>
      <c r="N109" s="16"/>
      <c r="O109" s="16">
        <v>0</v>
      </c>
      <c r="P109" s="16"/>
      <c r="Q109" s="16"/>
      <c r="R109" s="16"/>
      <c r="S109" s="16"/>
    </row>
    <row r="110" spans="1:19" s="19" customFormat="1" ht="13.5" customHeight="1">
      <c r="A110" s="16" t="s">
        <v>55</v>
      </c>
      <c r="B110" s="17"/>
      <c r="C110" s="20">
        <f t="shared" si="4"/>
        <v>92715</v>
      </c>
      <c r="D110" s="20"/>
      <c r="E110" s="16">
        <v>0</v>
      </c>
      <c r="F110" s="16"/>
      <c r="G110" s="16">
        <v>0</v>
      </c>
      <c r="H110" s="16"/>
      <c r="I110" s="16">
        <v>1115</v>
      </c>
      <c r="J110" s="16"/>
      <c r="K110" s="16">
        <v>0</v>
      </c>
      <c r="L110" s="16"/>
      <c r="M110" s="16">
        <v>91600</v>
      </c>
      <c r="N110" s="16"/>
      <c r="O110" s="16">
        <v>0</v>
      </c>
      <c r="P110" s="16"/>
      <c r="Q110" s="16"/>
      <c r="R110" s="16"/>
      <c r="S110" s="16"/>
    </row>
    <row r="111" spans="1:19" s="19" customFormat="1" ht="13.5" customHeight="1">
      <c r="A111" s="16" t="s">
        <v>94</v>
      </c>
      <c r="B111" s="17"/>
      <c r="C111" s="21">
        <f t="shared" si="4"/>
        <v>-76750</v>
      </c>
      <c r="D111" s="20"/>
      <c r="E111" s="21">
        <v>0</v>
      </c>
      <c r="F111" s="16"/>
      <c r="G111" s="21">
        <v>0</v>
      </c>
      <c r="H111" s="16"/>
      <c r="I111" s="21">
        <v>0</v>
      </c>
      <c r="J111" s="16"/>
      <c r="K111" s="21">
        <v>0</v>
      </c>
      <c r="L111" s="16"/>
      <c r="M111" s="21">
        <v>-76750</v>
      </c>
      <c r="N111" s="16"/>
      <c r="O111" s="21">
        <v>0</v>
      </c>
      <c r="P111" s="16"/>
      <c r="Q111" s="16"/>
      <c r="R111" s="16"/>
      <c r="S111" s="16"/>
    </row>
    <row r="112" spans="1:19" s="19" customFormat="1" ht="13.5" customHeight="1">
      <c r="A112" s="16"/>
      <c r="B112" s="17"/>
      <c r="C112" s="20"/>
      <c r="D112" s="16"/>
      <c r="E112" s="20"/>
      <c r="F112" s="16"/>
      <c r="G112" s="20"/>
      <c r="H112" s="16"/>
      <c r="I112" s="20"/>
      <c r="J112" s="16"/>
      <c r="K112" s="20"/>
      <c r="L112" s="16"/>
      <c r="M112" s="20"/>
      <c r="N112" s="16"/>
      <c r="O112" s="20"/>
      <c r="P112" s="16"/>
      <c r="Q112" s="16"/>
      <c r="R112" s="16"/>
      <c r="S112" s="16"/>
    </row>
    <row r="113" spans="1:19" s="19" customFormat="1" ht="13.5" customHeight="1">
      <c r="A113" s="16" t="s">
        <v>56</v>
      </c>
      <c r="B113" s="17" t="s">
        <v>9</v>
      </c>
      <c r="C113" s="18">
        <f>SUM(E113:O113)</f>
        <v>41659</v>
      </c>
      <c r="D113" s="16"/>
      <c r="E113" s="18">
        <f>SUM(E106:E111)</f>
        <v>0</v>
      </c>
      <c r="F113" s="16"/>
      <c r="G113" s="18">
        <f>SUM(G106:G111)</f>
        <v>0</v>
      </c>
      <c r="H113" s="16"/>
      <c r="I113" s="18">
        <f>SUM(I106:I111)</f>
        <v>9688</v>
      </c>
      <c r="J113" s="16"/>
      <c r="K113" s="18">
        <f>SUM(K106:K111)</f>
        <v>0</v>
      </c>
      <c r="L113" s="16"/>
      <c r="M113" s="18">
        <f>SUM(M106:M111)</f>
        <v>31971</v>
      </c>
      <c r="N113" s="16"/>
      <c r="O113" s="18">
        <f>SUM(O106:O111)</f>
        <v>0</v>
      </c>
      <c r="P113" s="16"/>
      <c r="Q113" s="16"/>
      <c r="R113" s="16"/>
      <c r="S113" s="16"/>
    </row>
    <row r="114" spans="1:19" s="19" customFormat="1" ht="13.5" customHeight="1">
      <c r="A114" s="16"/>
      <c r="B114" s="17" t="s">
        <v>9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s="19" customFormat="1" ht="13.5" customHeight="1">
      <c r="A115" s="19" t="s">
        <v>95</v>
      </c>
      <c r="B115" s="17"/>
      <c r="C115" s="16">
        <f>SUM(E115+G115+I115+K115+M115+O115)</f>
        <v>69395</v>
      </c>
      <c r="D115" s="16"/>
      <c r="E115" s="16">
        <v>41825</v>
      </c>
      <c r="F115" s="16"/>
      <c r="G115" s="16">
        <v>0</v>
      </c>
      <c r="H115" s="16"/>
      <c r="I115" s="16">
        <v>18212</v>
      </c>
      <c r="J115" s="16"/>
      <c r="K115" s="16">
        <v>0</v>
      </c>
      <c r="L115" s="16"/>
      <c r="M115" s="16">
        <v>9358</v>
      </c>
      <c r="N115" s="16"/>
      <c r="O115" s="16">
        <v>0</v>
      </c>
      <c r="P115" s="16"/>
      <c r="Q115" s="16"/>
      <c r="R115" s="16"/>
      <c r="S115" s="16"/>
    </row>
    <row r="116" spans="1:19" s="19" customFormat="1" ht="13.5" customHeight="1">
      <c r="A116" s="19" t="s">
        <v>93</v>
      </c>
      <c r="B116" s="17"/>
      <c r="C116" s="21">
        <f>SUM(E116:O116)</f>
        <v>956165</v>
      </c>
      <c r="D116" s="16"/>
      <c r="E116" s="21">
        <v>390194</v>
      </c>
      <c r="F116" s="16"/>
      <c r="G116" s="21">
        <v>244035</v>
      </c>
      <c r="H116" s="16"/>
      <c r="I116" s="21">
        <v>87515</v>
      </c>
      <c r="J116" s="16"/>
      <c r="K116" s="21">
        <v>0</v>
      </c>
      <c r="L116" s="16"/>
      <c r="M116" s="21">
        <v>234421</v>
      </c>
      <c r="N116" s="16"/>
      <c r="O116" s="21">
        <v>0</v>
      </c>
      <c r="P116" s="16"/>
      <c r="Q116" s="16"/>
      <c r="R116" s="16"/>
      <c r="S116" s="16"/>
    </row>
    <row r="117" spans="1:19" s="19" customFormat="1" ht="13.5" customHeight="1">
      <c r="A117" s="16"/>
      <c r="B117" s="17" t="s">
        <v>9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s="19" customFormat="1" ht="13.5" customHeight="1">
      <c r="A118" s="16" t="s">
        <v>57</v>
      </c>
      <c r="B118" s="17" t="s">
        <v>9</v>
      </c>
      <c r="C118" s="18">
        <f>SUM(E118:O118)</f>
        <v>1067219</v>
      </c>
      <c r="D118" s="16"/>
      <c r="E118" s="18">
        <f>E113+E116+E115</f>
        <v>432019</v>
      </c>
      <c r="F118" s="16"/>
      <c r="G118" s="18">
        <f>G113+G116+G115</f>
        <v>244035</v>
      </c>
      <c r="H118" s="16"/>
      <c r="I118" s="18">
        <f>I113+I116+I115</f>
        <v>115415</v>
      </c>
      <c r="J118" s="16"/>
      <c r="K118" s="18">
        <f>K113+K116+K115</f>
        <v>0</v>
      </c>
      <c r="L118" s="16"/>
      <c r="M118" s="18">
        <f>M113+M116+M115</f>
        <v>275750</v>
      </c>
      <c r="N118" s="16"/>
      <c r="O118" s="18">
        <f>O113+O116+O115</f>
        <v>0</v>
      </c>
      <c r="P118" s="16"/>
      <c r="Q118" s="16"/>
      <c r="R118" s="16"/>
      <c r="S118" s="16"/>
    </row>
    <row r="119" spans="1:19" s="19" customFormat="1" ht="13.5" customHeight="1">
      <c r="A119" s="16"/>
      <c r="B119" s="17" t="s">
        <v>9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s="19" customFormat="1" ht="13.5" customHeight="1">
      <c r="A120" s="16" t="s">
        <v>16</v>
      </c>
      <c r="B120" s="17" t="s">
        <v>9</v>
      </c>
      <c r="C120" s="16"/>
      <c r="D120" s="16"/>
      <c r="E120" s="16" t="s">
        <v>9</v>
      </c>
      <c r="F120" s="16" t="s">
        <v>9</v>
      </c>
      <c r="G120" s="16" t="s">
        <v>9</v>
      </c>
      <c r="H120" s="16" t="s">
        <v>9</v>
      </c>
      <c r="I120" s="16" t="s">
        <v>9</v>
      </c>
      <c r="J120" s="16" t="s">
        <v>9</v>
      </c>
      <c r="K120" s="16" t="s">
        <v>9</v>
      </c>
      <c r="L120" s="16" t="s">
        <v>9</v>
      </c>
      <c r="M120" s="16" t="s">
        <v>9</v>
      </c>
      <c r="N120" s="16" t="s">
        <v>9</v>
      </c>
      <c r="O120" s="16" t="s">
        <v>9</v>
      </c>
      <c r="P120" s="16"/>
      <c r="Q120" s="16"/>
      <c r="R120" s="16"/>
      <c r="S120" s="16"/>
    </row>
    <row r="121" spans="1:19" s="19" customFormat="1" ht="13.5" customHeight="1">
      <c r="A121" s="16" t="s">
        <v>58</v>
      </c>
      <c r="B121" s="17" t="s">
        <v>9</v>
      </c>
      <c r="C121" s="16">
        <f>SUM(E121:O121)</f>
        <v>565379</v>
      </c>
      <c r="D121" s="16"/>
      <c r="E121" s="16">
        <v>395322</v>
      </c>
      <c r="F121" s="16"/>
      <c r="G121" s="16">
        <v>0</v>
      </c>
      <c r="H121" s="16"/>
      <c r="I121" s="16">
        <v>159271</v>
      </c>
      <c r="J121" s="16"/>
      <c r="K121" s="16">
        <v>0</v>
      </c>
      <c r="L121" s="16"/>
      <c r="M121" s="16">
        <v>10786</v>
      </c>
      <c r="N121" s="16"/>
      <c r="O121" s="16">
        <v>0</v>
      </c>
      <c r="P121" s="16"/>
      <c r="Q121" s="16"/>
      <c r="R121" s="16"/>
      <c r="S121" s="16"/>
    </row>
    <row r="122" spans="1:19" s="19" customFormat="1" ht="13.5" customHeight="1">
      <c r="A122" s="16" t="s">
        <v>59</v>
      </c>
      <c r="B122" s="17" t="s">
        <v>9</v>
      </c>
      <c r="C122" s="16">
        <f>SUM(E122:O122)</f>
        <v>1089599</v>
      </c>
      <c r="D122" s="16"/>
      <c r="E122" s="16">
        <v>68498</v>
      </c>
      <c r="F122" s="16"/>
      <c r="G122" s="16">
        <v>267616</v>
      </c>
      <c r="H122" s="16"/>
      <c r="I122" s="16">
        <v>136866</v>
      </c>
      <c r="J122" s="16"/>
      <c r="K122" s="16">
        <v>0</v>
      </c>
      <c r="L122" s="16"/>
      <c r="M122" s="16">
        <f>3+613843</f>
        <v>613846</v>
      </c>
      <c r="N122" s="16"/>
      <c r="O122" s="16">
        <v>2773</v>
      </c>
      <c r="P122" s="16"/>
      <c r="Q122" s="16"/>
      <c r="R122" s="16"/>
      <c r="S122" s="16"/>
    </row>
    <row r="123" spans="1:19" s="19" customFormat="1" ht="13.5" customHeight="1">
      <c r="A123" s="16" t="s">
        <v>69</v>
      </c>
      <c r="B123" s="17" t="s">
        <v>9</v>
      </c>
      <c r="C123" s="16">
        <f>SUM(E123:O123)</f>
        <v>310691</v>
      </c>
      <c r="D123" s="16"/>
      <c r="E123" s="16">
        <v>0</v>
      </c>
      <c r="F123" s="16"/>
      <c r="G123" s="16">
        <v>21247</v>
      </c>
      <c r="H123" s="16"/>
      <c r="I123" s="16">
        <v>8722</v>
      </c>
      <c r="J123" s="16"/>
      <c r="K123" s="16">
        <v>0</v>
      </c>
      <c r="L123" s="16"/>
      <c r="M123" s="16">
        <v>280722</v>
      </c>
      <c r="N123" s="16"/>
      <c r="O123" s="16">
        <v>0</v>
      </c>
      <c r="P123" s="16"/>
      <c r="Q123" s="16"/>
      <c r="R123" s="16"/>
      <c r="S123" s="16"/>
    </row>
    <row r="124" spans="1:19" s="19" customFormat="1" ht="13.5" customHeight="1">
      <c r="A124" s="16" t="s">
        <v>60</v>
      </c>
      <c r="B124" s="17" t="s">
        <v>9</v>
      </c>
      <c r="C124" s="16">
        <f aca="true" t="shared" si="5" ref="C124:C130">SUM(E124:O124)</f>
        <v>337378</v>
      </c>
      <c r="D124" s="16"/>
      <c r="E124" s="16">
        <v>59050</v>
      </c>
      <c r="F124" s="16"/>
      <c r="G124" s="16">
        <v>136633</v>
      </c>
      <c r="H124" s="16"/>
      <c r="I124" s="16">
        <v>76240</v>
      </c>
      <c r="J124" s="16"/>
      <c r="K124" s="16">
        <v>0</v>
      </c>
      <c r="L124" s="16"/>
      <c r="M124" s="16">
        <v>54459</v>
      </c>
      <c r="N124" s="16"/>
      <c r="O124" s="16">
        <v>10996</v>
      </c>
      <c r="P124" s="16"/>
      <c r="Q124" s="16"/>
      <c r="R124" s="16"/>
      <c r="S124" s="16"/>
    </row>
    <row r="125" spans="1:19" s="19" customFormat="1" ht="13.5" customHeight="1">
      <c r="A125" s="16" t="s">
        <v>70</v>
      </c>
      <c r="B125" s="17" t="s">
        <v>9</v>
      </c>
      <c r="C125" s="16">
        <f t="shared" si="5"/>
        <v>306879</v>
      </c>
      <c r="D125" s="16"/>
      <c r="E125" s="16">
        <v>0</v>
      </c>
      <c r="F125" s="16"/>
      <c r="G125" s="16">
        <v>0</v>
      </c>
      <c r="H125" s="16"/>
      <c r="I125" s="16">
        <v>0</v>
      </c>
      <c r="J125" s="16"/>
      <c r="K125" s="16">
        <v>0</v>
      </c>
      <c r="L125" s="16"/>
      <c r="M125" s="16">
        <v>306879</v>
      </c>
      <c r="N125" s="16"/>
      <c r="O125" s="16">
        <v>0</v>
      </c>
      <c r="P125" s="16"/>
      <c r="Q125" s="16"/>
      <c r="R125" s="16"/>
      <c r="S125" s="16"/>
    </row>
    <row r="126" spans="1:19" s="19" customFormat="1" ht="13.5" customHeight="1">
      <c r="A126" s="16" t="s">
        <v>61</v>
      </c>
      <c r="B126" s="17"/>
      <c r="C126" s="16">
        <f t="shared" si="5"/>
        <v>100</v>
      </c>
      <c r="D126" s="16"/>
      <c r="E126" s="16">
        <v>0</v>
      </c>
      <c r="F126" s="16"/>
      <c r="G126" s="16">
        <v>0</v>
      </c>
      <c r="H126" s="16"/>
      <c r="I126" s="16">
        <v>0</v>
      </c>
      <c r="J126" s="16"/>
      <c r="K126" s="16">
        <v>0</v>
      </c>
      <c r="L126" s="16"/>
      <c r="M126" s="16">
        <v>100</v>
      </c>
      <c r="N126" s="16"/>
      <c r="O126" s="16">
        <v>0</v>
      </c>
      <c r="P126" s="16"/>
      <c r="Q126" s="16"/>
      <c r="R126" s="16"/>
      <c r="S126" s="16"/>
    </row>
    <row r="127" spans="1:19" s="19" customFormat="1" ht="13.5" customHeight="1">
      <c r="A127" s="16" t="s">
        <v>62</v>
      </c>
      <c r="B127" s="17" t="s">
        <v>9</v>
      </c>
      <c r="C127" s="16">
        <f t="shared" si="5"/>
        <v>328769</v>
      </c>
      <c r="D127" s="16"/>
      <c r="E127" s="16">
        <v>64272</v>
      </c>
      <c r="F127" s="16"/>
      <c r="G127" s="16">
        <v>165151</v>
      </c>
      <c r="H127" s="16"/>
      <c r="I127" s="16">
        <v>89385</v>
      </c>
      <c r="J127" s="16"/>
      <c r="K127" s="16">
        <v>0</v>
      </c>
      <c r="L127" s="16"/>
      <c r="M127" s="16">
        <v>9961</v>
      </c>
      <c r="N127" s="16"/>
      <c r="O127" s="16">
        <v>0</v>
      </c>
      <c r="P127" s="16"/>
      <c r="Q127" s="16"/>
      <c r="R127" s="16"/>
      <c r="S127" s="16"/>
    </row>
    <row r="128" spans="1:19" s="19" customFormat="1" ht="13.5" customHeight="1">
      <c r="A128" s="16" t="s">
        <v>63</v>
      </c>
      <c r="B128" s="17" t="s">
        <v>9</v>
      </c>
      <c r="C128" s="16">
        <f t="shared" si="5"/>
        <v>872438</v>
      </c>
      <c r="D128" s="16"/>
      <c r="E128" s="20">
        <v>0</v>
      </c>
      <c r="F128" s="16"/>
      <c r="G128" s="20">
        <v>0</v>
      </c>
      <c r="H128" s="16"/>
      <c r="I128" s="20">
        <v>0</v>
      </c>
      <c r="J128" s="16"/>
      <c r="K128" s="20">
        <v>0</v>
      </c>
      <c r="L128" s="16"/>
      <c r="M128" s="20">
        <v>872438</v>
      </c>
      <c r="N128" s="16"/>
      <c r="O128" s="20">
        <v>0</v>
      </c>
      <c r="P128" s="16"/>
      <c r="Q128" s="16"/>
      <c r="R128" s="16"/>
      <c r="S128" s="16"/>
    </row>
    <row r="129" spans="1:19" s="19" customFormat="1" ht="13.5" customHeight="1">
      <c r="A129" s="16"/>
      <c r="B129" s="17"/>
      <c r="C129" s="24"/>
      <c r="D129" s="16"/>
      <c r="E129" s="24"/>
      <c r="F129" s="16"/>
      <c r="G129" s="24"/>
      <c r="H129" s="16"/>
      <c r="I129" s="24"/>
      <c r="J129" s="16"/>
      <c r="K129" s="24"/>
      <c r="L129" s="16"/>
      <c r="M129" s="24"/>
      <c r="N129" s="16"/>
      <c r="O129" s="24"/>
      <c r="P129" s="16"/>
      <c r="Q129" s="16"/>
      <c r="R129" s="16"/>
      <c r="S129" s="16"/>
    </row>
    <row r="130" spans="1:19" s="19" customFormat="1" ht="13.5" customHeight="1">
      <c r="A130" s="16" t="s">
        <v>64</v>
      </c>
      <c r="B130" s="17" t="s">
        <v>9</v>
      </c>
      <c r="C130" s="18">
        <f t="shared" si="5"/>
        <v>3811233</v>
      </c>
      <c r="D130" s="16"/>
      <c r="E130" s="18">
        <f>SUM(E121:E128)</f>
        <v>587142</v>
      </c>
      <c r="F130" s="16"/>
      <c r="G130" s="18">
        <f>SUM(G121:G128)</f>
        <v>590647</v>
      </c>
      <c r="H130" s="16"/>
      <c r="I130" s="18">
        <f>SUM(I121:I128)</f>
        <v>470484</v>
      </c>
      <c r="J130" s="16"/>
      <c r="K130" s="18">
        <f>SUM(K121:K128)</f>
        <v>0</v>
      </c>
      <c r="L130" s="16"/>
      <c r="M130" s="18">
        <f>SUM(M121:M128)</f>
        <v>2149191</v>
      </c>
      <c r="N130" s="16"/>
      <c r="O130" s="18">
        <f>SUM(O121:O128)</f>
        <v>13769</v>
      </c>
      <c r="P130" s="16"/>
      <c r="Q130" s="16"/>
      <c r="R130" s="16"/>
      <c r="S130" s="16"/>
    </row>
    <row r="131" spans="1:19" s="19" customFormat="1" ht="13.5" customHeight="1">
      <c r="A131" s="16"/>
      <c r="B131" s="17" t="s">
        <v>9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1:19" s="19" customFormat="1" ht="13.5" customHeight="1">
      <c r="A132" s="16" t="s">
        <v>71</v>
      </c>
      <c r="B132" s="17" t="s">
        <v>9</v>
      </c>
      <c r="C132" s="18">
        <f>SUM(E132:O132)</f>
        <v>13147600</v>
      </c>
      <c r="D132" s="16"/>
      <c r="E132" s="18">
        <f>SUM(E130+E118+E103+E73+E67)</f>
        <v>6898838</v>
      </c>
      <c r="F132" s="16"/>
      <c r="G132" s="18">
        <f>SUM(G130+G118+G103+G73+G67)</f>
        <v>2014685</v>
      </c>
      <c r="H132" s="16"/>
      <c r="I132" s="18">
        <f>SUM(I130+I118+I103+I73+I67)</f>
        <v>3586821</v>
      </c>
      <c r="J132" s="16"/>
      <c r="K132" s="18">
        <f>SUM(K130+K118+K103+K73+K67)</f>
        <v>22147</v>
      </c>
      <c r="L132" s="16"/>
      <c r="M132" s="18">
        <f>SUM(M130+M118+M103+M73+M67)</f>
        <v>604811</v>
      </c>
      <c r="N132" s="16"/>
      <c r="O132" s="18">
        <f>SUM(O130+O118+O103+O73+O67)</f>
        <v>20298</v>
      </c>
      <c r="P132" s="16"/>
      <c r="Q132" s="16"/>
      <c r="R132" s="16"/>
      <c r="S132" s="16"/>
    </row>
    <row r="133" spans="1:19" s="19" customFormat="1" ht="13.5" customHeight="1">
      <c r="A133" s="16"/>
      <c r="B133" s="17"/>
      <c r="C133" s="20"/>
      <c r="D133" s="16"/>
      <c r="E133" s="20"/>
      <c r="F133" s="16"/>
      <c r="G133" s="20"/>
      <c r="H133" s="16"/>
      <c r="I133" s="20"/>
      <c r="J133" s="16"/>
      <c r="K133" s="20"/>
      <c r="L133" s="16"/>
      <c r="M133" s="20"/>
      <c r="N133" s="16"/>
      <c r="O133" s="20"/>
      <c r="P133" s="16"/>
      <c r="Q133" s="16"/>
      <c r="R133" s="16"/>
      <c r="S133" s="16"/>
    </row>
    <row r="134" spans="1:19" s="19" customFormat="1" ht="13.5" customHeight="1" thickBot="1">
      <c r="A134" s="19" t="s">
        <v>88</v>
      </c>
      <c r="B134" s="17" t="s">
        <v>9</v>
      </c>
      <c r="C134" s="25">
        <f>SUM(E134:O134)</f>
        <v>13147600</v>
      </c>
      <c r="D134" s="16"/>
      <c r="E134" s="25">
        <f>E132</f>
        <v>6898838</v>
      </c>
      <c r="F134" s="16" t="s">
        <v>10</v>
      </c>
      <c r="G134" s="25">
        <f>G132</f>
        <v>2014685</v>
      </c>
      <c r="H134" s="16"/>
      <c r="I134" s="25">
        <f>I132</f>
        <v>3586821</v>
      </c>
      <c r="J134" s="16"/>
      <c r="K134" s="25">
        <f>K132</f>
        <v>22147</v>
      </c>
      <c r="L134" s="16"/>
      <c r="M134" s="25">
        <f>M132</f>
        <v>604811</v>
      </c>
      <c r="N134" s="16"/>
      <c r="O134" s="25">
        <f>O132</f>
        <v>20298</v>
      </c>
      <c r="P134" s="16"/>
      <c r="Q134" s="16"/>
      <c r="R134" s="16"/>
      <c r="S134" s="16"/>
    </row>
    <row r="135" spans="2:19" s="3" customFormat="1" ht="13.5" customHeight="1" thickTop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6:19" s="3" customFormat="1" ht="13.5" customHeight="1">
      <c r="P136" s="2"/>
      <c r="Q136" s="2"/>
      <c r="R136" s="2"/>
      <c r="S136" s="2"/>
    </row>
    <row r="137" spans="16:19" s="3" customFormat="1" ht="13.5" customHeight="1">
      <c r="P137" s="2"/>
      <c r="Q137" s="2"/>
      <c r="R137" s="2"/>
      <c r="S137" s="2"/>
    </row>
    <row r="138" spans="16:19" s="3" customFormat="1" ht="13.5" customHeight="1">
      <c r="P138" s="2"/>
      <c r="Q138" s="2"/>
      <c r="R138" s="2"/>
      <c r="S138" s="2"/>
    </row>
    <row r="139" spans="16:19" s="3" customFormat="1" ht="13.5" customHeight="1">
      <c r="P139" s="2"/>
      <c r="Q139" s="2"/>
      <c r="R139" s="2"/>
      <c r="S139" s="2"/>
    </row>
    <row r="140" spans="16:19" s="3" customFormat="1" ht="13.5" customHeight="1">
      <c r="P140" s="2"/>
      <c r="Q140" s="2"/>
      <c r="R140" s="2"/>
      <c r="S140" s="2"/>
    </row>
    <row r="141" spans="16:19" s="3" customFormat="1" ht="13.5" customHeight="1">
      <c r="P141" s="2"/>
      <c r="Q141" s="2"/>
      <c r="R141" s="2"/>
      <c r="S141" s="2"/>
    </row>
    <row r="142" spans="16:19" s="3" customFormat="1" ht="13.5" customHeight="1">
      <c r="P142" s="2"/>
      <c r="Q142" s="2"/>
      <c r="R142" s="2"/>
      <c r="S142" s="2"/>
    </row>
    <row r="143" spans="16:19" s="3" customFormat="1" ht="13.5" customHeight="1">
      <c r="P143" s="2"/>
      <c r="Q143" s="2"/>
      <c r="R143" s="2"/>
      <c r="S143" s="2"/>
    </row>
    <row r="144" spans="16:19" s="3" customFormat="1" ht="13.5" customHeight="1">
      <c r="P144" s="2"/>
      <c r="Q144" s="2"/>
      <c r="R144" s="2"/>
      <c r="S144" s="2"/>
    </row>
    <row r="145" spans="16:19" s="3" customFormat="1" ht="13.5" customHeight="1">
      <c r="P145" s="2"/>
      <c r="Q145" s="2"/>
      <c r="R145" s="2"/>
      <c r="S145" s="2"/>
    </row>
    <row r="146" spans="16:19" s="3" customFormat="1" ht="13.5" customHeight="1">
      <c r="P146" s="2"/>
      <c r="Q146" s="2"/>
      <c r="R146" s="2"/>
      <c r="S146" s="2"/>
    </row>
    <row r="147" spans="1:19" s="3" customFormat="1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 t="s">
        <v>10</v>
      </c>
      <c r="Q147" s="2"/>
      <c r="R147" s="2"/>
      <c r="S147" s="2"/>
    </row>
    <row r="148" spans="1:19" s="3" customFormat="1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2"/>
      <c r="R148" s="2"/>
      <c r="S148" s="2"/>
    </row>
  </sheetData>
  <sheetProtection/>
  <mergeCells count="5">
    <mergeCell ref="C4:O4"/>
    <mergeCell ref="C5:O5"/>
    <mergeCell ref="C6:O6"/>
    <mergeCell ref="C3:O3"/>
    <mergeCell ref="A3:A6"/>
  </mergeCells>
  <conditionalFormatting sqref="A12:O134">
    <cfRule type="expression" priority="1" dxfId="0" stopIfTrue="1">
      <formula>MOD(ROW(),2)=1</formula>
    </cfRule>
  </conditionalFormatting>
  <printOptions horizontalCentered="1"/>
  <pageMargins left="0.25" right="0.25" top="0.25" bottom="0.25" header="0.25" footer="0.25"/>
  <pageSetup fitToHeight="0" fitToWidth="1" horizontalDpi="600" verticalDpi="600" orientation="landscape" r:id="rId2"/>
  <headerFooter alignWithMargins="0">
    <oddFooter>&amp;R&amp;"Goudy Old Style,Regular"&amp;10Page &amp;P of &amp;N</oddFooter>
  </headerFooter>
  <rowBreaks count="1" manualBreakCount="1">
    <brk id="48" max="14" man="1"/>
  </rowBreaks>
  <ignoredErrors>
    <ignoredError sqref="C43 C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2015-07-28T18:27:20Z</cp:lastPrinted>
  <dcterms:modified xsi:type="dcterms:W3CDTF">2015-09-17T17:38:34Z</dcterms:modified>
  <cp:category/>
  <cp:version/>
  <cp:contentType/>
  <cp:contentStatus/>
</cp:coreProperties>
</file>