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nal C-2B" sheetId="1" r:id="rId1"/>
  </sheets>
  <definedNames>
    <definedName name="_xlnm.Print_Area" localSheetId="0">'Anal C-2B'!$A$13:$Q$79</definedName>
    <definedName name="_xlnm.Print_Area">'Anal C-2B'!$A$3:$R$78</definedName>
    <definedName name="_xlnm.Print_Titles" localSheetId="0">'Anal C-2B'!$1:$12</definedName>
    <definedName name="Print_Titles_MI" localSheetId="0">'Anal C-2B'!$3:$11</definedName>
  </definedNames>
  <calcPr fullCalcOnLoad="1"/>
</workbook>
</file>

<file path=xl/sharedStrings.xml><?xml version="1.0" encoding="utf-8"?>
<sst xmlns="http://schemas.openxmlformats.org/spreadsheetml/2006/main" count="64" uniqueCount="60">
  <si>
    <t>Personal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</si>
  <si>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</si>
  <si>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</si>
  <si>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</si>
  <si>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</si>
  <si>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</si>
  <si>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</si>
  <si>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</si>
  <si>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</si>
  <si>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 xml:space="preserve"> </t>
  </si>
  <si>
    <t xml:space="preserve"> Scholarships and fellowships</t>
  </si>
  <si>
    <t xml:space="preserve"> Academic support --</t>
  </si>
  <si>
    <t xml:space="preserve"> Student services --</t>
  </si>
  <si>
    <t xml:space="preserve"> Institutional support --</t>
  </si>
  <si>
    <t xml:space="preserve"> Operation and maintenance of plant--</t>
  </si>
  <si>
    <t xml:space="preserve"> Auxiliary enterprises--</t>
  </si>
  <si>
    <t xml:space="preserve">        Total instruction</t>
  </si>
  <si>
    <t xml:space="preserve">        Total academic support</t>
  </si>
  <si>
    <t xml:space="preserve">        Total institutional support</t>
  </si>
  <si>
    <t xml:space="preserve">        Total operation and maintenance of plant</t>
  </si>
  <si>
    <t xml:space="preserve">        Total auxiliary enterprises</t>
  </si>
  <si>
    <t xml:space="preserve">          Total expenditures and transfers</t>
  </si>
  <si>
    <t xml:space="preserve">   Business administration</t>
  </si>
  <si>
    <t xml:space="preserve">   Continuing education</t>
  </si>
  <si>
    <t xml:space="preserve">   Developmental studies</t>
  </si>
  <si>
    <t xml:space="preserve">   Interdisciplinary</t>
  </si>
  <si>
    <t xml:space="preserve">   Liberal arts</t>
  </si>
  <si>
    <t xml:space="preserve">   Nursing</t>
  </si>
  <si>
    <t xml:space="preserve">   Special programs</t>
  </si>
  <si>
    <t xml:space="preserve">   Library</t>
  </si>
  <si>
    <t xml:space="preserve">   Registrar and admissions</t>
  </si>
  <si>
    <t xml:space="preserve">   Student activities</t>
  </si>
  <si>
    <t xml:space="preserve">   Student affairs</t>
  </si>
  <si>
    <t xml:space="preserve">   Student aid</t>
  </si>
  <si>
    <t xml:space="preserve">   Business affairs</t>
  </si>
  <si>
    <t xml:space="preserve">   Expenditures</t>
  </si>
  <si>
    <t>Education and general:</t>
  </si>
  <si>
    <t xml:space="preserve">  Instruction --</t>
  </si>
  <si>
    <t xml:space="preserve">   Chancellor</t>
  </si>
  <si>
    <t xml:space="preserve">        Total student services</t>
  </si>
  <si>
    <t xml:space="preserve">   Student technology fee project</t>
  </si>
  <si>
    <t xml:space="preserve">   Utilities</t>
  </si>
  <si>
    <t>Indirect Cost</t>
  </si>
  <si>
    <t xml:space="preserve"> Public service--</t>
  </si>
  <si>
    <t xml:space="preserve">        Total public service</t>
  </si>
  <si>
    <t>ANALYSIS C-2B</t>
  </si>
  <si>
    <t>Current Restricted Fund Expenditures</t>
  </si>
  <si>
    <t xml:space="preserve">          Total educational and general expenditures</t>
  </si>
  <si>
    <t xml:space="preserve">   Sciences</t>
  </si>
  <si>
    <t xml:space="preserve">   Building operations</t>
  </si>
  <si>
    <t xml:space="preserve">   Parking lot</t>
  </si>
  <si>
    <t xml:space="preserve">   Mandatory transfers - </t>
  </si>
  <si>
    <t xml:space="preserve">   Nonmandatory transfers -</t>
  </si>
  <si>
    <t xml:space="preserve">     Principal and interest</t>
  </si>
  <si>
    <t xml:space="preserve">     Depreciation expense</t>
  </si>
  <si>
    <t xml:space="preserve"> Research--</t>
  </si>
  <si>
    <t xml:space="preserve">   Science</t>
  </si>
  <si>
    <t xml:space="preserve">        Total research</t>
  </si>
  <si>
    <t xml:space="preserve">   Van pooling</t>
  </si>
  <si>
    <t>For the year ended June 30,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</si>
</sst>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8">
    <font>
      <sz val="10"/>
      <name val="MS Sans Serif"/>
      <family val="0"/>
    </font>
    <font>
      <sz val="10"/>
      <name val="Arial"/>
      <family val="0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65" fontId="4" fillId="0" borderId="0" xfId="42" applyNumberFormat="1" applyFont="1" applyAlignment="1" applyProtection="1">
      <alignment vertical="center"/>
      <protection/>
    </xf>
    <xf numFmtId="165" fontId="4" fillId="0" borderId="0" xfId="42" applyNumberFormat="1" applyFont="1" applyAlignment="1" applyProtection="1">
      <alignment horizontal="center" vertical="center"/>
      <protection/>
    </xf>
    <xf numFmtId="165" fontId="4" fillId="0" borderId="0" xfId="42" applyNumberFormat="1" applyFont="1" applyAlignment="1">
      <alignment vertical="center"/>
    </xf>
    <xf numFmtId="165" fontId="4" fillId="0" borderId="0" xfId="42" applyNumberFormat="1" applyFont="1" applyFill="1" applyAlignment="1" applyProtection="1">
      <alignment horizontal="left"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>
      <alignment vertical="center"/>
    </xf>
    <xf numFmtId="165" fontId="4" fillId="0" borderId="0" xfId="42" applyNumberFormat="1" applyFont="1" applyFill="1" applyAlignment="1" applyProtection="1">
      <alignment horizontal="right" vertical="center"/>
      <protection/>
    </xf>
    <xf numFmtId="165" fontId="4" fillId="0" borderId="0" xfId="42" applyNumberFormat="1" applyFont="1" applyFill="1" applyBorder="1" applyAlignment="1" applyProtection="1">
      <alignment horizontal="right"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Border="1" applyAlignment="1">
      <alignment vertical="center"/>
    </xf>
    <xf numFmtId="165" fontId="2" fillId="0" borderId="0" xfId="42" applyNumberFormat="1" applyFont="1" applyFill="1" applyBorder="1" applyAlignment="1">
      <alignment vertical="center"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vertical="center"/>
      <protection/>
    </xf>
    <xf numFmtId="0" fontId="1" fillId="0" borderId="0" xfId="56">
      <alignment/>
      <protection/>
    </xf>
    <xf numFmtId="165" fontId="44" fillId="0" borderId="0" xfId="44" applyNumberFormat="1" applyFont="1" applyFill="1" applyBorder="1" applyAlignment="1" applyProtection="1">
      <alignment vertical="center"/>
      <protection/>
    </xf>
    <xf numFmtId="165" fontId="44" fillId="0" borderId="0" xfId="44" applyNumberFormat="1" applyFont="1" applyFill="1" applyBorder="1" applyAlignment="1" applyProtection="1">
      <alignment horizontal="center" vertical="center"/>
      <protection/>
    </xf>
    <xf numFmtId="0" fontId="45" fillId="0" borderId="0" xfId="56" applyFont="1">
      <alignment/>
      <protection/>
    </xf>
    <xf numFmtId="165" fontId="46" fillId="0" borderId="0" xfId="44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>
      <alignment vertical="center"/>
    </xf>
    <xf numFmtId="165" fontId="5" fillId="0" borderId="0" xfId="42" applyNumberFormat="1" applyFont="1" applyAlignment="1" applyProtection="1">
      <alignment vertical="center"/>
      <protection/>
    </xf>
    <xf numFmtId="165" fontId="5" fillId="0" borderId="0" xfId="42" applyNumberFormat="1" applyFont="1" applyAlignment="1" applyProtection="1">
      <alignment horizontal="center" vertical="center"/>
      <protection/>
    </xf>
    <xf numFmtId="165" fontId="5" fillId="0" borderId="10" xfId="42" applyNumberFormat="1" applyFont="1" applyBorder="1" applyAlignment="1" applyProtection="1">
      <alignment horizontal="center" vertical="center"/>
      <protection/>
    </xf>
    <xf numFmtId="165" fontId="5" fillId="0" borderId="0" xfId="42" applyNumberFormat="1" applyFont="1" applyBorder="1" applyAlignment="1" applyProtection="1">
      <alignment horizontal="center"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horizontal="left" vertical="center"/>
      <protection/>
    </xf>
    <xf numFmtId="167" fontId="5" fillId="0" borderId="0" xfId="45" applyNumberFormat="1" applyFont="1" applyFill="1" applyAlignment="1" applyProtection="1">
      <alignment vertical="center"/>
      <protection/>
    </xf>
    <xf numFmtId="165" fontId="5" fillId="0" borderId="11" xfId="42" applyNumberFormat="1" applyFont="1" applyFill="1" applyBorder="1" applyAlignment="1" applyProtection="1">
      <alignment vertical="center"/>
      <protection/>
    </xf>
    <xf numFmtId="165" fontId="5" fillId="0" borderId="10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horizontal="right" vertical="center"/>
      <protection/>
    </xf>
    <xf numFmtId="165" fontId="5" fillId="0" borderId="10" xfId="42" applyNumberFormat="1" applyFont="1" applyFill="1" applyBorder="1" applyAlignment="1" applyProtection="1">
      <alignment horizontal="right" vertical="center"/>
      <protection/>
    </xf>
    <xf numFmtId="165" fontId="5" fillId="0" borderId="11" xfId="42" applyNumberFormat="1" applyFont="1" applyFill="1" applyBorder="1" applyAlignment="1" applyProtection="1">
      <alignment horizontal="right" vertical="center"/>
      <protection/>
    </xf>
    <xf numFmtId="167" fontId="5" fillId="0" borderId="12" xfId="45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Border="1" applyAlignment="1" applyProtection="1">
      <alignment horizontal="left" vertical="center"/>
      <protection/>
    </xf>
    <xf numFmtId="165" fontId="5" fillId="0" borderId="0" xfId="42" applyNumberFormat="1" applyFont="1" applyFill="1" applyBorder="1" applyAlignment="1" applyProtection="1">
      <alignment horizontal="right" vertical="center"/>
      <protection/>
    </xf>
    <xf numFmtId="165" fontId="5" fillId="0" borderId="13" xfId="42" applyNumberFormat="1" applyFont="1" applyFill="1" applyBorder="1" applyAlignment="1" applyProtection="1">
      <alignment horizontal="right" vertical="center"/>
      <protection/>
    </xf>
    <xf numFmtId="165" fontId="5" fillId="0" borderId="13" xfId="42" applyNumberFormat="1" applyFont="1" applyFill="1" applyBorder="1" applyAlignment="1" applyProtection="1">
      <alignment vertical="center"/>
      <protection/>
    </xf>
    <xf numFmtId="165" fontId="5" fillId="0" borderId="14" xfId="42" applyNumberFormat="1" applyFont="1" applyFill="1" applyBorder="1" applyAlignment="1" applyProtection="1">
      <alignment horizontal="right" vertical="center"/>
      <protection/>
    </xf>
    <xf numFmtId="165" fontId="5" fillId="0" borderId="15" xfId="42" applyNumberFormat="1" applyFont="1" applyFill="1" applyBorder="1" applyAlignment="1" applyProtection="1">
      <alignment vertical="center"/>
      <protection/>
    </xf>
    <xf numFmtId="165" fontId="5" fillId="0" borderId="0" xfId="45" applyNumberFormat="1" applyFont="1" applyFill="1" applyAlignment="1" applyProtection="1">
      <alignment vertical="center"/>
      <protection/>
    </xf>
    <xf numFmtId="165" fontId="5" fillId="0" borderId="15" xfId="42" applyNumberFormat="1" applyFont="1" applyFill="1" applyBorder="1" applyAlignment="1" applyProtection="1">
      <alignment horizontal="right" vertical="center"/>
      <protection/>
    </xf>
    <xf numFmtId="165" fontId="47" fillId="0" borderId="0" xfId="44" applyNumberFormat="1" applyFont="1" applyAlignment="1" applyProtection="1">
      <alignment vertical="center"/>
      <protection/>
    </xf>
    <xf numFmtId="167" fontId="5" fillId="0" borderId="0" xfId="42" applyNumberFormat="1" applyFont="1" applyFill="1" applyAlignment="1" applyProtection="1">
      <alignment horizontal="right" vertical="center"/>
      <protection/>
    </xf>
    <xf numFmtId="165" fontId="6" fillId="0" borderId="0" xfId="44" applyNumberFormat="1" applyFont="1" applyFill="1" applyBorder="1" applyAlignment="1" applyProtection="1">
      <alignment horizontal="center" vertical="center"/>
      <protection/>
    </xf>
    <xf numFmtId="165" fontId="47" fillId="0" borderId="0" xfId="44" applyNumberFormat="1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rgb="FFEFE6F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2</xdr:row>
      <xdr:rowOff>76200</xdr:rowOff>
    </xdr:from>
    <xdr:to>
      <xdr:col>0</xdr:col>
      <xdr:colOff>2371725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61950"/>
          <a:ext cx="1990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94"/>
  <sheetViews>
    <sheetView tabSelected="1" defaultGridColor="0" zoomScale="120" zoomScaleNormal="120" zoomScalePageLayoutView="0" colorId="22" workbookViewId="0" topLeftCell="A1">
      <selection activeCell="C7" sqref="C7"/>
    </sheetView>
  </sheetViews>
  <sheetFormatPr defaultColWidth="9.140625" defaultRowHeight="12" customHeight="1"/>
  <cols>
    <col min="1" max="1" width="40.7109375" style="3" customWidth="1"/>
    <col min="2" max="2" width="1.7109375" style="3" customWidth="1"/>
    <col min="3" max="3" width="12.7109375" style="3" customWidth="1"/>
    <col min="4" max="4" width="1.7109375" style="3" customWidth="1"/>
    <col min="5" max="5" width="12.7109375" style="3" customWidth="1"/>
    <col min="6" max="6" width="1.7109375" style="3" customWidth="1"/>
    <col min="7" max="7" width="12.7109375" style="3" customWidth="1"/>
    <col min="8" max="8" width="1.7109375" style="3" customWidth="1"/>
    <col min="9" max="9" width="12.7109375" style="3" customWidth="1"/>
    <col min="10" max="10" width="1.7109375" style="3" customWidth="1"/>
    <col min="11" max="11" width="12.57421875" style="3" bestFit="1" customWidth="1"/>
    <col min="12" max="12" width="1.7109375" style="3" customWidth="1"/>
    <col min="13" max="13" width="12.7109375" style="3" customWidth="1"/>
    <col min="14" max="14" width="1.7109375" style="3" customWidth="1"/>
    <col min="15" max="15" width="13.28125" style="3" bestFit="1" customWidth="1"/>
    <col min="16" max="16" width="1.7109375" style="3" customWidth="1"/>
    <col min="17" max="17" width="12.7109375" style="3" customWidth="1"/>
    <col min="18" max="18" width="20.7109375" style="3" customWidth="1"/>
    <col min="19" max="16384" width="9.140625" style="3" customWidth="1"/>
  </cols>
  <sheetData>
    <row r="1" spans="1:20" ht="12" customHeight="1">
      <c r="A1" s="43"/>
      <c r="B1" s="15"/>
      <c r="C1" s="15"/>
      <c r="D1" s="15"/>
      <c r="E1" s="15"/>
      <c r="F1" s="15"/>
      <c r="G1" s="15"/>
      <c r="H1" s="15"/>
      <c r="I1" s="10"/>
      <c r="J1" s="10"/>
      <c r="K1" s="10"/>
      <c r="L1" s="10"/>
      <c r="M1" s="10"/>
      <c r="N1" s="10"/>
      <c r="O1"/>
      <c r="P1"/>
      <c r="Q1"/>
      <c r="R1"/>
      <c r="S1"/>
      <c r="T1"/>
    </row>
    <row r="2" spans="1:20" ht="10.5" customHeight="1">
      <c r="A2" s="46"/>
      <c r="B2" s="15"/>
      <c r="C2" s="15"/>
      <c r="D2" s="15"/>
      <c r="E2" s="15"/>
      <c r="F2" s="15"/>
      <c r="G2" s="15"/>
      <c r="H2" s="15"/>
      <c r="I2" s="13"/>
      <c r="J2" s="13"/>
      <c r="K2" s="13"/>
      <c r="L2" s="13"/>
      <c r="M2" s="13"/>
      <c r="N2" s="13"/>
      <c r="O2"/>
      <c r="P2"/>
      <c r="Q2"/>
      <c r="R2"/>
      <c r="S2"/>
      <c r="T2"/>
    </row>
    <row r="3" spans="1:20" ht="12" customHeight="1">
      <c r="A3" s="46"/>
      <c r="C3" s="45" t="s">
        <v>45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/>
      <c r="S3"/>
      <c r="T3"/>
    </row>
    <row r="4" spans="1:20" ht="8.25" customHeight="1">
      <c r="A4" s="46"/>
      <c r="B4" s="19"/>
      <c r="C4" s="45"/>
      <c r="D4" s="45"/>
      <c r="E4" s="45"/>
      <c r="F4" s="45"/>
      <c r="G4" s="45"/>
      <c r="H4" s="18"/>
      <c r="I4" s="11"/>
      <c r="J4" s="11"/>
      <c r="K4" s="11"/>
      <c r="L4" s="11"/>
      <c r="M4" s="12"/>
      <c r="N4" s="11"/>
      <c r="O4"/>
      <c r="P4"/>
      <c r="Q4"/>
      <c r="R4"/>
      <c r="S4"/>
      <c r="T4"/>
    </row>
    <row r="5" spans="1:20" ht="12" customHeight="1">
      <c r="A5" s="46"/>
      <c r="C5" s="45" t="s">
        <v>46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1"/>
      <c r="S5" s="1"/>
      <c r="T5" s="1"/>
    </row>
    <row r="6" spans="1:20" ht="12" customHeight="1">
      <c r="A6" s="46"/>
      <c r="C6" s="45" t="s">
        <v>59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1"/>
      <c r="S6" s="1"/>
      <c r="T6" s="1"/>
    </row>
    <row r="7" spans="1:20" ht="10.5" customHeight="1">
      <c r="A7" s="46"/>
      <c r="B7" s="16"/>
      <c r="C7" s="16"/>
      <c r="D7" s="16"/>
      <c r="E7" s="16"/>
      <c r="F7" s="16"/>
      <c r="G7" s="16"/>
      <c r="H7" s="15"/>
      <c r="I7" s="14"/>
      <c r="J7" s="14"/>
      <c r="K7" s="14"/>
      <c r="L7" s="14"/>
      <c r="M7" s="14"/>
      <c r="N7" s="14"/>
      <c r="O7" s="1"/>
      <c r="P7" s="1"/>
      <c r="Q7" s="1"/>
      <c r="R7" s="1"/>
      <c r="S7" s="1"/>
      <c r="T7" s="1"/>
    </row>
    <row r="8" spans="1:20" ht="12" customHeight="1">
      <c r="A8" s="43"/>
      <c r="B8" s="17"/>
      <c r="C8" s="17"/>
      <c r="D8" s="17"/>
      <c r="E8" s="17"/>
      <c r="F8" s="17"/>
      <c r="G8" s="17"/>
      <c r="H8" s="15"/>
      <c r="I8" s="14"/>
      <c r="J8" s="14"/>
      <c r="K8" s="14"/>
      <c r="L8" s="14"/>
      <c r="M8" s="14"/>
      <c r="N8" s="14"/>
      <c r="O8" s="1"/>
      <c r="P8" s="1"/>
      <c r="Q8" s="1"/>
      <c r="R8" s="1"/>
      <c r="S8" s="1"/>
      <c r="T8" s="1"/>
    </row>
    <row r="9" spans="1:20" ht="12" customHeight="1">
      <c r="A9" s="43"/>
      <c r="B9" s="14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"/>
      <c r="P9" s="1"/>
      <c r="Q9" s="1"/>
      <c r="R9" s="1"/>
      <c r="S9" s="1"/>
      <c r="T9" s="1"/>
    </row>
    <row r="10" spans="1:18" ht="12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 t="s">
        <v>0</v>
      </c>
      <c r="N10" s="21"/>
      <c r="O10" s="21"/>
      <c r="P10" s="21"/>
      <c r="Q10" s="22" t="s">
        <v>42</v>
      </c>
      <c r="R10" s="2"/>
    </row>
    <row r="11" spans="1:18" ht="12" customHeight="1">
      <c r="A11" s="21"/>
      <c r="B11" s="21"/>
      <c r="C11" s="23" t="s">
        <v>1</v>
      </c>
      <c r="D11" s="21"/>
      <c r="E11" s="23" t="s">
        <v>2</v>
      </c>
      <c r="F11" s="21"/>
      <c r="G11" s="23" t="s">
        <v>3</v>
      </c>
      <c r="H11" s="21"/>
      <c r="I11" s="23" t="s">
        <v>4</v>
      </c>
      <c r="J11" s="21"/>
      <c r="K11" s="23" t="s">
        <v>5</v>
      </c>
      <c r="L11" s="21"/>
      <c r="M11" s="23" t="s">
        <v>6</v>
      </c>
      <c r="N11" s="21"/>
      <c r="O11" s="23" t="s">
        <v>7</v>
      </c>
      <c r="P11" s="21"/>
      <c r="Q11" s="23" t="s">
        <v>8</v>
      </c>
      <c r="R11" s="2"/>
    </row>
    <row r="12" spans="1:18" ht="12" customHeight="1">
      <c r="A12" s="21"/>
      <c r="B12" s="21"/>
      <c r="C12" s="24"/>
      <c r="D12" s="21"/>
      <c r="E12" s="24"/>
      <c r="F12" s="21"/>
      <c r="G12" s="24"/>
      <c r="H12" s="21"/>
      <c r="I12" s="24"/>
      <c r="J12" s="21"/>
      <c r="K12" s="24"/>
      <c r="L12" s="21"/>
      <c r="M12" s="24"/>
      <c r="N12" s="21"/>
      <c r="O12" s="24"/>
      <c r="P12" s="21"/>
      <c r="Q12" s="24"/>
      <c r="R12" s="2"/>
    </row>
    <row r="13" spans="1:18" s="6" customFormat="1" ht="12" customHeight="1">
      <c r="A13" s="25" t="s">
        <v>36</v>
      </c>
      <c r="B13" s="25"/>
      <c r="C13" s="25" t="s">
        <v>9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5"/>
    </row>
    <row r="14" spans="1:18" s="6" customFormat="1" ht="12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5"/>
    </row>
    <row r="15" spans="1:18" s="6" customFormat="1" ht="12" customHeight="1">
      <c r="A15" s="27" t="s">
        <v>37</v>
      </c>
      <c r="B15" s="27"/>
      <c r="C15" s="25" t="s">
        <v>9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5"/>
    </row>
    <row r="16" spans="1:18" s="6" customFormat="1" ht="12" customHeight="1">
      <c r="A16" s="27" t="s">
        <v>22</v>
      </c>
      <c r="B16" s="27"/>
      <c r="C16" s="44">
        <v>0</v>
      </c>
      <c r="D16" s="25"/>
      <c r="E16" s="44">
        <v>5194</v>
      </c>
      <c r="F16" s="25"/>
      <c r="G16" s="44">
        <v>0</v>
      </c>
      <c r="H16" s="25"/>
      <c r="I16" s="44">
        <v>0</v>
      </c>
      <c r="J16" s="25"/>
      <c r="K16" s="28">
        <f aca="true" t="shared" si="0" ref="K16:K23">IF(SUM(C16:I16)=SUM(M16:Q16),SUM(C16:I16),SUM(M16:Q16)-SUM(C16:I16))</f>
        <v>5194</v>
      </c>
      <c r="L16" s="25"/>
      <c r="M16" s="44">
        <v>4946</v>
      </c>
      <c r="N16" s="25"/>
      <c r="O16" s="44">
        <v>0</v>
      </c>
      <c r="P16" s="25"/>
      <c r="Q16" s="44">
        <f>1+247</f>
        <v>248</v>
      </c>
      <c r="R16" s="4"/>
    </row>
    <row r="17" spans="1:18" s="6" customFormat="1" ht="12" customHeight="1">
      <c r="A17" s="27" t="s">
        <v>23</v>
      </c>
      <c r="B17" s="27"/>
      <c r="C17" s="31">
        <v>0</v>
      </c>
      <c r="D17" s="25"/>
      <c r="E17" s="31">
        <v>4748</v>
      </c>
      <c r="F17" s="25"/>
      <c r="G17" s="31">
        <v>633</v>
      </c>
      <c r="H17" s="25"/>
      <c r="I17" s="31">
        <v>36000</v>
      </c>
      <c r="J17" s="25"/>
      <c r="K17" s="41">
        <f t="shared" si="0"/>
        <v>41381</v>
      </c>
      <c r="L17" s="25"/>
      <c r="M17" s="31">
        <v>12658</v>
      </c>
      <c r="N17" s="25"/>
      <c r="O17" s="31">
        <v>28497</v>
      </c>
      <c r="P17" s="25"/>
      <c r="Q17" s="31">
        <v>226</v>
      </c>
      <c r="R17" s="5"/>
    </row>
    <row r="18" spans="1:18" s="6" customFormat="1" ht="12" customHeight="1">
      <c r="A18" s="27" t="s">
        <v>24</v>
      </c>
      <c r="B18" s="27"/>
      <c r="C18" s="31">
        <v>117318</v>
      </c>
      <c r="D18" s="25"/>
      <c r="E18" s="31">
        <v>4335</v>
      </c>
      <c r="F18" s="25"/>
      <c r="G18" s="31">
        <v>43401</v>
      </c>
      <c r="H18" s="25"/>
      <c r="I18" s="31">
        <v>0</v>
      </c>
      <c r="J18" s="25"/>
      <c r="K18" s="25">
        <f t="shared" si="0"/>
        <v>165054</v>
      </c>
      <c r="L18" s="25"/>
      <c r="M18" s="31">
        <v>5999</v>
      </c>
      <c r="N18" s="25"/>
      <c r="O18" s="31">
        <v>158849</v>
      </c>
      <c r="P18" s="25"/>
      <c r="Q18" s="31">
        <v>206</v>
      </c>
      <c r="R18" s="5"/>
    </row>
    <row r="19" spans="1:18" s="6" customFormat="1" ht="12" customHeight="1">
      <c r="A19" s="27" t="s">
        <v>25</v>
      </c>
      <c r="B19" s="27"/>
      <c r="C19" s="31">
        <v>253533</v>
      </c>
      <c r="D19" s="25"/>
      <c r="E19" s="31">
        <v>0</v>
      </c>
      <c r="F19" s="25"/>
      <c r="G19" s="31">
        <v>9529</v>
      </c>
      <c r="H19" s="25"/>
      <c r="I19" s="31">
        <v>1276</v>
      </c>
      <c r="J19" s="25"/>
      <c r="K19" s="25">
        <f t="shared" si="0"/>
        <v>264338</v>
      </c>
      <c r="L19" s="25"/>
      <c r="M19" s="31">
        <v>91667</v>
      </c>
      <c r="N19" s="25"/>
      <c r="O19" s="31">
        <f>1+172670</f>
        <v>172671</v>
      </c>
      <c r="P19" s="25"/>
      <c r="Q19" s="31">
        <v>0</v>
      </c>
      <c r="R19" s="7"/>
    </row>
    <row r="20" spans="1:18" s="6" customFormat="1" ht="12" customHeight="1">
      <c r="A20" s="27" t="s">
        <v>26</v>
      </c>
      <c r="B20" s="27"/>
      <c r="C20" s="31">
        <v>533</v>
      </c>
      <c r="D20" s="25"/>
      <c r="E20" s="31">
        <v>2434</v>
      </c>
      <c r="F20" s="25"/>
      <c r="G20" s="31">
        <v>2250</v>
      </c>
      <c r="H20" s="25"/>
      <c r="I20" s="31">
        <v>2234</v>
      </c>
      <c r="J20" s="25"/>
      <c r="K20" s="25">
        <f t="shared" si="0"/>
        <v>7451</v>
      </c>
      <c r="L20" s="25"/>
      <c r="M20" s="31">
        <v>5318</v>
      </c>
      <c r="N20" s="25"/>
      <c r="O20" s="31">
        <v>2017</v>
      </c>
      <c r="P20" s="25"/>
      <c r="Q20" s="31">
        <v>116</v>
      </c>
      <c r="R20" s="7"/>
    </row>
    <row r="21" spans="1:18" s="6" customFormat="1" ht="12" customHeight="1">
      <c r="A21" s="27" t="s">
        <v>27</v>
      </c>
      <c r="B21" s="27"/>
      <c r="C21" s="31">
        <v>51028</v>
      </c>
      <c r="D21" s="25"/>
      <c r="E21" s="31">
        <v>3207</v>
      </c>
      <c r="F21" s="25"/>
      <c r="G21" s="31">
        <v>85358</v>
      </c>
      <c r="H21" s="25"/>
      <c r="I21" s="31">
        <v>2500</v>
      </c>
      <c r="J21" s="25"/>
      <c r="K21" s="25">
        <f t="shared" si="0"/>
        <v>142093</v>
      </c>
      <c r="L21" s="25"/>
      <c r="M21" s="31">
        <v>84959</v>
      </c>
      <c r="N21" s="25"/>
      <c r="O21" s="31">
        <v>56982</v>
      </c>
      <c r="P21" s="25"/>
      <c r="Q21" s="31">
        <f>-1+153</f>
        <v>152</v>
      </c>
      <c r="R21" s="7"/>
    </row>
    <row r="22" spans="1:18" s="10" customFormat="1" ht="12" customHeight="1">
      <c r="A22" s="35" t="s">
        <v>48</v>
      </c>
      <c r="B22" s="35"/>
      <c r="C22" s="31">
        <v>7689</v>
      </c>
      <c r="D22" s="25"/>
      <c r="E22" s="31">
        <v>3574</v>
      </c>
      <c r="F22" s="25"/>
      <c r="G22" s="31">
        <v>4000</v>
      </c>
      <c r="H22" s="25"/>
      <c r="I22" s="31">
        <v>4000</v>
      </c>
      <c r="J22" s="26"/>
      <c r="K22" s="25">
        <f t="shared" si="0"/>
        <v>19263</v>
      </c>
      <c r="L22" s="26"/>
      <c r="M22" s="31">
        <v>7943</v>
      </c>
      <c r="N22" s="25"/>
      <c r="O22" s="31">
        <v>11150</v>
      </c>
      <c r="P22" s="25"/>
      <c r="Q22" s="31">
        <v>170</v>
      </c>
      <c r="R22" s="8"/>
    </row>
    <row r="23" spans="1:18" s="6" customFormat="1" ht="12" customHeight="1">
      <c r="A23" s="27" t="s">
        <v>40</v>
      </c>
      <c r="B23" s="27"/>
      <c r="C23" s="32">
        <v>0</v>
      </c>
      <c r="D23" s="25"/>
      <c r="E23" s="32">
        <v>0</v>
      </c>
      <c r="F23" s="25"/>
      <c r="G23" s="32">
        <v>0</v>
      </c>
      <c r="H23" s="25"/>
      <c r="I23" s="32">
        <v>177595</v>
      </c>
      <c r="J23" s="25"/>
      <c r="K23" s="30">
        <f t="shared" si="0"/>
        <v>177595</v>
      </c>
      <c r="L23" s="25"/>
      <c r="M23" s="32">
        <v>63604</v>
      </c>
      <c r="N23" s="25"/>
      <c r="O23" s="32">
        <v>113991</v>
      </c>
      <c r="P23" s="25"/>
      <c r="Q23" s="32">
        <v>0</v>
      </c>
      <c r="R23" s="7"/>
    </row>
    <row r="24" spans="1:18" s="6" customFormat="1" ht="12" customHeight="1">
      <c r="A24" s="27"/>
      <c r="B24" s="27"/>
      <c r="C24" s="37"/>
      <c r="D24" s="38"/>
      <c r="E24" s="37"/>
      <c r="F24" s="38"/>
      <c r="G24" s="37"/>
      <c r="H24" s="38"/>
      <c r="I24" s="37"/>
      <c r="J24" s="38"/>
      <c r="K24" s="25"/>
      <c r="L24" s="38"/>
      <c r="M24" s="37"/>
      <c r="N24" s="38"/>
      <c r="O24" s="37"/>
      <c r="P24" s="38"/>
      <c r="Q24" s="37"/>
      <c r="R24" s="7"/>
    </row>
    <row r="25" spans="1:18" s="6" customFormat="1" ht="12" customHeight="1">
      <c r="A25" s="25" t="s">
        <v>16</v>
      </c>
      <c r="B25" s="25"/>
      <c r="C25" s="30">
        <f>SUM(C16:C23)</f>
        <v>430101</v>
      </c>
      <c r="D25" s="25"/>
      <c r="E25" s="30">
        <f>SUM(E16:E23)</f>
        <v>23492</v>
      </c>
      <c r="F25" s="25"/>
      <c r="G25" s="30">
        <f>SUM(G16:G23)</f>
        <v>145171</v>
      </c>
      <c r="H25" s="25"/>
      <c r="I25" s="30">
        <f>SUM(I16:I23)</f>
        <v>223605</v>
      </c>
      <c r="J25" s="25"/>
      <c r="K25" s="30">
        <f>IF(SUM(C25:I25)=SUM(M25:Q25),SUM(C25:I25),SUM(M25:Q25)-SUM(C25:I25))</f>
        <v>822369</v>
      </c>
      <c r="L25" s="25"/>
      <c r="M25" s="30">
        <f>SUM(M16:M23)</f>
        <v>277094</v>
      </c>
      <c r="N25" s="25"/>
      <c r="O25" s="30">
        <f>SUM(O16:O23)</f>
        <v>544157</v>
      </c>
      <c r="P25" s="25"/>
      <c r="Q25" s="30">
        <f>SUM(Q16:Q23)</f>
        <v>1118</v>
      </c>
      <c r="R25" s="5"/>
    </row>
    <row r="26" spans="1:18" s="6" customFormat="1" ht="12" customHeight="1">
      <c r="A26" s="25"/>
      <c r="B26" s="25"/>
      <c r="C26" s="26"/>
      <c r="D26" s="25"/>
      <c r="E26" s="26"/>
      <c r="F26" s="25"/>
      <c r="G26" s="26"/>
      <c r="H26" s="25"/>
      <c r="I26" s="26"/>
      <c r="J26" s="25"/>
      <c r="K26" s="26"/>
      <c r="L26" s="25"/>
      <c r="M26" s="26"/>
      <c r="N26" s="25"/>
      <c r="O26" s="26"/>
      <c r="P26" s="25"/>
      <c r="Q26" s="26"/>
      <c r="R26" s="5"/>
    </row>
    <row r="27" spans="1:21" s="6" customFormat="1" ht="12" customHeight="1">
      <c r="A27" s="25" t="s">
        <v>55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5"/>
      <c r="S27" s="5"/>
      <c r="T27" s="5"/>
      <c r="U27" s="5"/>
    </row>
    <row r="28" spans="1:21" s="6" customFormat="1" ht="12" customHeight="1">
      <c r="A28" s="25" t="s">
        <v>56</v>
      </c>
      <c r="B28" s="25"/>
      <c r="C28" s="26">
        <v>0</v>
      </c>
      <c r="D28" s="26"/>
      <c r="E28" s="26">
        <v>0</v>
      </c>
      <c r="F28" s="26"/>
      <c r="G28" s="26">
        <v>891</v>
      </c>
      <c r="H28" s="26"/>
      <c r="I28" s="26">
        <v>0</v>
      </c>
      <c r="J28" s="26"/>
      <c r="K28" s="26">
        <f>IF(SUM(C28:I28)=SUM(M28:Q28),SUM(C28:I28),SUM(M28:Q28)-SUM(C28:I28))</f>
        <v>891</v>
      </c>
      <c r="L28" s="26"/>
      <c r="M28" s="26">
        <v>0</v>
      </c>
      <c r="N28" s="26"/>
      <c r="O28" s="26">
        <v>891</v>
      </c>
      <c r="P28" s="26"/>
      <c r="Q28" s="26">
        <v>0</v>
      </c>
      <c r="R28" s="5"/>
      <c r="S28" s="5"/>
      <c r="T28" s="5"/>
      <c r="U28" s="5"/>
    </row>
    <row r="29" spans="1:21" s="6" customFormat="1" ht="12" customHeight="1">
      <c r="A29" s="27"/>
      <c r="B29" s="25"/>
      <c r="C29" s="29"/>
      <c r="D29" s="25"/>
      <c r="E29" s="29"/>
      <c r="F29" s="25"/>
      <c r="G29" s="29"/>
      <c r="H29" s="25"/>
      <c r="I29" s="29"/>
      <c r="J29" s="25"/>
      <c r="K29" s="29"/>
      <c r="L29" s="25"/>
      <c r="M29" s="29"/>
      <c r="N29" s="25"/>
      <c r="O29" s="29"/>
      <c r="P29" s="25"/>
      <c r="Q29" s="29"/>
      <c r="R29" s="5"/>
      <c r="S29" s="5"/>
      <c r="T29" s="5"/>
      <c r="U29" s="5"/>
    </row>
    <row r="30" spans="1:18" s="6" customFormat="1" ht="12" customHeight="1">
      <c r="A30" s="25" t="s">
        <v>57</v>
      </c>
      <c r="B30" s="25"/>
      <c r="C30" s="30">
        <f>C28</f>
        <v>0</v>
      </c>
      <c r="D30" s="25"/>
      <c r="E30" s="30">
        <f>E28</f>
        <v>0</v>
      </c>
      <c r="F30" s="25"/>
      <c r="G30" s="30">
        <f>G28</f>
        <v>891</v>
      </c>
      <c r="H30" s="25"/>
      <c r="I30" s="30">
        <f>I28</f>
        <v>0</v>
      </c>
      <c r="J30" s="25"/>
      <c r="K30" s="30">
        <f>IF(SUM(C30:I30)=SUM(M30:Q30),SUM(C30:I30),SUM(M30:Q30)-SUM(C30:I30))</f>
        <v>891</v>
      </c>
      <c r="L30" s="25"/>
      <c r="M30" s="30">
        <f>M28</f>
        <v>0</v>
      </c>
      <c r="N30" s="25"/>
      <c r="O30" s="30">
        <f>O28</f>
        <v>891</v>
      </c>
      <c r="P30" s="25"/>
      <c r="Q30" s="30">
        <f>Q28</f>
        <v>0</v>
      </c>
      <c r="R30" s="5"/>
    </row>
    <row r="31" spans="1:18" s="6" customFormat="1" ht="12" customHeight="1">
      <c r="A31" s="25"/>
      <c r="B31" s="25"/>
      <c r="C31" s="26"/>
      <c r="D31" s="25"/>
      <c r="E31" s="26"/>
      <c r="F31" s="25"/>
      <c r="G31" s="26"/>
      <c r="H31" s="25"/>
      <c r="I31" s="26"/>
      <c r="J31" s="25"/>
      <c r="K31" s="26"/>
      <c r="L31" s="25"/>
      <c r="M31" s="26"/>
      <c r="N31" s="25"/>
      <c r="O31" s="26"/>
      <c r="P31" s="25"/>
      <c r="Q31" s="26"/>
      <c r="R31" s="5"/>
    </row>
    <row r="32" spans="1:21" s="6" customFormat="1" ht="12" customHeight="1">
      <c r="A32" s="25" t="s">
        <v>43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5"/>
      <c r="S32" s="5"/>
      <c r="T32" s="5"/>
      <c r="U32" s="5"/>
    </row>
    <row r="33" spans="1:21" s="6" customFormat="1" ht="12" customHeight="1">
      <c r="A33" s="25" t="s">
        <v>22</v>
      </c>
      <c r="B33" s="25"/>
      <c r="C33" s="25">
        <v>0</v>
      </c>
      <c r="D33" s="25"/>
      <c r="E33" s="25">
        <v>0</v>
      </c>
      <c r="F33" s="25"/>
      <c r="G33" s="25">
        <v>100</v>
      </c>
      <c r="H33" s="25"/>
      <c r="I33" s="25">
        <v>0</v>
      </c>
      <c r="J33" s="25"/>
      <c r="K33" s="26">
        <f>IF(SUM(C33:I33)=SUM(M33:Q33),SUM(C33:I33),SUM(M33:Q33)-SUM(C33:I33))</f>
        <v>100</v>
      </c>
      <c r="L33" s="25"/>
      <c r="M33" s="25">
        <v>0</v>
      </c>
      <c r="N33" s="25"/>
      <c r="O33" s="25">
        <v>100</v>
      </c>
      <c r="P33" s="25"/>
      <c r="Q33" s="25">
        <v>0</v>
      </c>
      <c r="R33" s="5"/>
      <c r="S33" s="5"/>
      <c r="T33" s="5"/>
      <c r="U33" s="5"/>
    </row>
    <row r="34" spans="1:21" s="6" customFormat="1" ht="12" customHeight="1">
      <c r="A34" s="25" t="s">
        <v>26</v>
      </c>
      <c r="B34" s="25"/>
      <c r="C34" s="26">
        <v>0</v>
      </c>
      <c r="D34" s="26"/>
      <c r="E34" s="26">
        <v>0</v>
      </c>
      <c r="F34" s="26"/>
      <c r="G34" s="26">
        <v>915</v>
      </c>
      <c r="H34" s="26"/>
      <c r="I34" s="26">
        <v>0</v>
      </c>
      <c r="J34" s="26"/>
      <c r="K34" s="26">
        <f>IF(SUM(C34:I34)=SUM(M34:Q34),SUM(C34:I34),SUM(M34:Q34)-SUM(C34:I34))</f>
        <v>915</v>
      </c>
      <c r="L34" s="26"/>
      <c r="M34" s="26">
        <v>0</v>
      </c>
      <c r="N34" s="26"/>
      <c r="O34" s="26">
        <v>915</v>
      </c>
      <c r="P34" s="26"/>
      <c r="Q34" s="26">
        <v>0</v>
      </c>
      <c r="R34" s="5"/>
      <c r="S34" s="5"/>
      <c r="T34" s="5"/>
      <c r="U34" s="5"/>
    </row>
    <row r="35" spans="1:21" s="6" customFormat="1" ht="12" customHeight="1">
      <c r="A35" s="27"/>
      <c r="B35" s="25"/>
      <c r="C35" s="29"/>
      <c r="D35" s="25"/>
      <c r="E35" s="29"/>
      <c r="F35" s="25"/>
      <c r="G35" s="29"/>
      <c r="H35" s="25"/>
      <c r="I35" s="29"/>
      <c r="J35" s="25"/>
      <c r="K35" s="29"/>
      <c r="L35" s="25"/>
      <c r="M35" s="29"/>
      <c r="N35" s="25"/>
      <c r="O35" s="29"/>
      <c r="P35" s="25"/>
      <c r="Q35" s="29"/>
      <c r="R35" s="5"/>
      <c r="S35" s="5"/>
      <c r="T35" s="5"/>
      <c r="U35" s="5"/>
    </row>
    <row r="36" spans="1:18" s="6" customFormat="1" ht="12" customHeight="1">
      <c r="A36" s="25" t="s">
        <v>44</v>
      </c>
      <c r="B36" s="25"/>
      <c r="C36" s="30">
        <f>SUM(C33:C35)</f>
        <v>0</v>
      </c>
      <c r="D36" s="25"/>
      <c r="E36" s="30">
        <f>SUM(E33:E35)</f>
        <v>0</v>
      </c>
      <c r="F36" s="25"/>
      <c r="G36" s="30">
        <f>SUM(G33:G35)</f>
        <v>1015</v>
      </c>
      <c r="H36" s="25"/>
      <c r="I36" s="30">
        <f>SUM(I33:I35)</f>
        <v>0</v>
      </c>
      <c r="J36" s="25"/>
      <c r="K36" s="30">
        <f>IF(SUM(C36:I36)=SUM(M36:Q36),SUM(C36:I36),SUM(M36:Q36)-SUM(C36:I36))</f>
        <v>1015</v>
      </c>
      <c r="L36" s="25"/>
      <c r="M36" s="30">
        <f>SUM(M33:M35)</f>
        <v>0</v>
      </c>
      <c r="N36" s="25"/>
      <c r="O36" s="30">
        <f>SUM(O33:O35)</f>
        <v>1015</v>
      </c>
      <c r="P36" s="25"/>
      <c r="Q36" s="30">
        <f>SUM(Q33:Q35)</f>
        <v>0</v>
      </c>
      <c r="R36" s="5"/>
    </row>
    <row r="37" spans="1:18" s="6" customFormat="1" ht="12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7"/>
    </row>
    <row r="38" spans="1:18" s="6" customFormat="1" ht="12" customHeight="1">
      <c r="A38" s="25" t="s">
        <v>11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7"/>
    </row>
    <row r="39" spans="1:21" s="6" customFormat="1" ht="12" customHeight="1">
      <c r="A39" s="25" t="s">
        <v>29</v>
      </c>
      <c r="B39" s="25"/>
      <c r="C39" s="36">
        <v>0</v>
      </c>
      <c r="D39" s="26"/>
      <c r="E39" s="36">
        <v>2322</v>
      </c>
      <c r="F39" s="26"/>
      <c r="G39" s="36">
        <v>1079</v>
      </c>
      <c r="H39" s="26"/>
      <c r="I39" s="36">
        <v>0</v>
      </c>
      <c r="J39" s="25"/>
      <c r="K39" s="30">
        <f>IF(SUM(C39:I39)=SUM(M39:Q39),SUM(C39:I39),SUM(M39:Q39)-SUM(C39:I39))</f>
        <v>3401</v>
      </c>
      <c r="L39" s="26"/>
      <c r="M39" s="36">
        <v>2211</v>
      </c>
      <c r="N39" s="26"/>
      <c r="O39" s="36">
        <v>1079</v>
      </c>
      <c r="P39" s="26"/>
      <c r="Q39" s="36">
        <v>111</v>
      </c>
      <c r="R39" s="7"/>
      <c r="S39" s="5"/>
      <c r="T39" s="5"/>
      <c r="U39" s="5"/>
    </row>
    <row r="40" spans="1:18" s="6" customFormat="1" ht="12" customHeight="1">
      <c r="A40" s="25"/>
      <c r="B40" s="25"/>
      <c r="C40" s="39"/>
      <c r="D40" s="38"/>
      <c r="E40" s="39"/>
      <c r="F40" s="38"/>
      <c r="G40" s="39"/>
      <c r="H40" s="38"/>
      <c r="I40" s="39"/>
      <c r="J40" s="26"/>
      <c r="K40" s="25"/>
      <c r="L40" s="38"/>
      <c r="M40" s="39"/>
      <c r="N40" s="38"/>
      <c r="O40" s="39"/>
      <c r="P40" s="38"/>
      <c r="Q40" s="39"/>
      <c r="R40" s="5"/>
    </row>
    <row r="41" spans="1:21" s="6" customFormat="1" ht="12" customHeight="1">
      <c r="A41" s="27" t="s">
        <v>17</v>
      </c>
      <c r="B41" s="27"/>
      <c r="C41" s="32">
        <f>SUM(C39:C40)</f>
        <v>0</v>
      </c>
      <c r="D41" s="25"/>
      <c r="E41" s="32">
        <f>SUM(E39:E40)</f>
        <v>2322</v>
      </c>
      <c r="F41" s="25"/>
      <c r="G41" s="32">
        <f>SUM(G39:G40)</f>
        <v>1079</v>
      </c>
      <c r="H41" s="25"/>
      <c r="I41" s="32">
        <f>SUM(I39:I40)</f>
        <v>0</v>
      </c>
      <c r="J41" s="25"/>
      <c r="K41" s="30">
        <f>SUM(K39:K40)</f>
        <v>3401</v>
      </c>
      <c r="L41" s="25"/>
      <c r="M41" s="32">
        <f>SUM(M39:M40)</f>
        <v>2211</v>
      </c>
      <c r="N41" s="25"/>
      <c r="O41" s="32">
        <f>SUM(O39:O40)</f>
        <v>1079</v>
      </c>
      <c r="P41" s="25"/>
      <c r="Q41" s="32">
        <f>SUM(Q39:Q40)</f>
        <v>111</v>
      </c>
      <c r="R41" s="5"/>
      <c r="S41" s="5"/>
      <c r="T41" s="5"/>
      <c r="U41" s="5"/>
    </row>
    <row r="42" spans="1:21" s="6" customFormat="1" ht="12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7"/>
      <c r="S42" s="5"/>
      <c r="T42" s="5"/>
      <c r="U42" s="5"/>
    </row>
    <row r="43" spans="1:18" s="6" customFormat="1" ht="12" customHeight="1">
      <c r="A43" s="27" t="s">
        <v>12</v>
      </c>
      <c r="B43" s="27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7"/>
    </row>
    <row r="44" spans="1:18" s="6" customFormat="1" ht="12" customHeight="1">
      <c r="A44" s="27" t="s">
        <v>30</v>
      </c>
      <c r="B44" s="27"/>
      <c r="C44" s="31">
        <v>0</v>
      </c>
      <c r="D44" s="25"/>
      <c r="E44" s="31">
        <v>9009</v>
      </c>
      <c r="F44" s="25"/>
      <c r="G44" s="31">
        <v>0</v>
      </c>
      <c r="H44" s="25"/>
      <c r="I44" s="31">
        <v>0</v>
      </c>
      <c r="J44" s="25"/>
      <c r="K44" s="25">
        <f aca="true" t="shared" si="1" ref="K44:K49">IF(SUM(C44:I44)=SUM(M44:Q44),SUM(C44:I44),SUM(M44:Q44)-SUM(C44:I44))</f>
        <v>9009</v>
      </c>
      <c r="L44" s="25"/>
      <c r="M44" s="31">
        <v>8580</v>
      </c>
      <c r="N44" s="25"/>
      <c r="O44" s="31">
        <v>0</v>
      </c>
      <c r="P44" s="25"/>
      <c r="Q44" s="31">
        <v>429</v>
      </c>
      <c r="R44" s="7"/>
    </row>
    <row r="45" spans="1:17" s="6" customFormat="1" ht="12" customHeight="1">
      <c r="A45" s="27" t="s">
        <v>28</v>
      </c>
      <c r="B45" s="27"/>
      <c r="C45" s="31">
        <v>0</v>
      </c>
      <c r="D45" s="25"/>
      <c r="E45" s="31">
        <v>105218</v>
      </c>
      <c r="F45" s="25"/>
      <c r="G45" s="31">
        <v>0</v>
      </c>
      <c r="H45" s="25"/>
      <c r="I45" s="31">
        <v>0</v>
      </c>
      <c r="J45" s="25"/>
      <c r="K45" s="25">
        <f t="shared" si="1"/>
        <v>105218</v>
      </c>
      <c r="L45" s="25"/>
      <c r="M45" s="31">
        <v>97220</v>
      </c>
      <c r="N45" s="25"/>
      <c r="O45" s="31">
        <v>204</v>
      </c>
      <c r="P45" s="25"/>
      <c r="Q45" s="31">
        <v>7794</v>
      </c>
    </row>
    <row r="46" spans="1:18" s="6" customFormat="1" ht="12" customHeight="1">
      <c r="A46" s="27" t="s">
        <v>31</v>
      </c>
      <c r="B46" s="27"/>
      <c r="C46" s="31">
        <v>0</v>
      </c>
      <c r="D46" s="25"/>
      <c r="E46" s="31">
        <v>0</v>
      </c>
      <c r="F46" s="25"/>
      <c r="G46" s="31">
        <v>95428</v>
      </c>
      <c r="H46" s="25"/>
      <c r="I46" s="31">
        <v>16834</v>
      </c>
      <c r="J46" s="25"/>
      <c r="K46" s="25">
        <f t="shared" si="1"/>
        <v>112262</v>
      </c>
      <c r="L46" s="25"/>
      <c r="M46" s="31">
        <v>53150</v>
      </c>
      <c r="N46" s="25"/>
      <c r="O46" s="31">
        <v>59112</v>
      </c>
      <c r="P46" s="25"/>
      <c r="Q46" s="31">
        <v>0</v>
      </c>
      <c r="R46" s="7"/>
    </row>
    <row r="47" spans="1:18" s="6" customFormat="1" ht="12" customHeight="1">
      <c r="A47" s="20" t="s">
        <v>32</v>
      </c>
      <c r="B47" s="20"/>
      <c r="C47" s="31">
        <v>0</v>
      </c>
      <c r="D47" s="25"/>
      <c r="E47" s="31">
        <v>8214</v>
      </c>
      <c r="F47" s="25"/>
      <c r="G47" s="31">
        <v>0</v>
      </c>
      <c r="H47" s="25"/>
      <c r="I47" s="31">
        <v>15232</v>
      </c>
      <c r="J47" s="20"/>
      <c r="K47" s="25">
        <f t="shared" si="1"/>
        <v>23446</v>
      </c>
      <c r="L47" s="20"/>
      <c r="M47" s="31">
        <v>7823</v>
      </c>
      <c r="N47" s="25"/>
      <c r="O47" s="31">
        <v>15232</v>
      </c>
      <c r="P47" s="25"/>
      <c r="Q47" s="31">
        <v>391</v>
      </c>
      <c r="R47" s="7"/>
    </row>
    <row r="48" spans="1:18" s="6" customFormat="1" ht="12" customHeight="1">
      <c r="A48" s="27" t="s">
        <v>33</v>
      </c>
      <c r="B48" s="27"/>
      <c r="C48" s="31">
        <v>0</v>
      </c>
      <c r="D48" s="25"/>
      <c r="E48" s="31">
        <v>11427</v>
      </c>
      <c r="F48" s="25"/>
      <c r="G48" s="31">
        <v>0</v>
      </c>
      <c r="H48" s="25"/>
      <c r="I48" s="31">
        <v>0</v>
      </c>
      <c r="J48" s="25"/>
      <c r="K48" s="26">
        <f t="shared" si="1"/>
        <v>11427</v>
      </c>
      <c r="L48" s="25" t="s">
        <v>9</v>
      </c>
      <c r="M48" s="31">
        <v>8279</v>
      </c>
      <c r="N48" s="25"/>
      <c r="O48" s="31">
        <v>0</v>
      </c>
      <c r="P48" s="25"/>
      <c r="Q48" s="31">
        <v>3148</v>
      </c>
      <c r="R48" s="5"/>
    </row>
    <row r="49" spans="1:18" s="6" customFormat="1" ht="12" customHeight="1">
      <c r="A49" s="27" t="s">
        <v>58</v>
      </c>
      <c r="B49" s="27"/>
      <c r="C49" s="31">
        <v>0</v>
      </c>
      <c r="D49" s="25"/>
      <c r="E49" s="31">
        <v>0</v>
      </c>
      <c r="F49" s="25"/>
      <c r="G49" s="31">
        <v>1379</v>
      </c>
      <c r="H49" s="25"/>
      <c r="I49" s="31">
        <v>0</v>
      </c>
      <c r="J49" s="25"/>
      <c r="K49" s="40">
        <f t="shared" si="1"/>
        <v>1379</v>
      </c>
      <c r="L49" s="25"/>
      <c r="M49" s="31">
        <v>0</v>
      </c>
      <c r="N49" s="25"/>
      <c r="O49" s="31">
        <v>1379</v>
      </c>
      <c r="P49" s="25"/>
      <c r="Q49" s="31">
        <v>0</v>
      </c>
      <c r="R49" s="5"/>
    </row>
    <row r="50" spans="1:18" s="6" customFormat="1" ht="12" customHeight="1">
      <c r="A50" s="27"/>
      <c r="B50" s="27"/>
      <c r="C50" s="33"/>
      <c r="D50" s="25"/>
      <c r="E50" s="33"/>
      <c r="F50" s="25"/>
      <c r="G50" s="33"/>
      <c r="H50" s="25"/>
      <c r="I50" s="33"/>
      <c r="J50" s="25"/>
      <c r="K50" s="25"/>
      <c r="L50" s="25"/>
      <c r="M50" s="33"/>
      <c r="N50" s="25"/>
      <c r="O50" s="33"/>
      <c r="P50" s="25"/>
      <c r="Q50" s="33"/>
      <c r="R50" s="5"/>
    </row>
    <row r="51" spans="1:18" s="6" customFormat="1" ht="12" customHeight="1">
      <c r="A51" s="27" t="s">
        <v>39</v>
      </c>
      <c r="B51" s="27"/>
      <c r="C51" s="32">
        <f>SUM(C44:C49)</f>
        <v>0</v>
      </c>
      <c r="D51" s="25"/>
      <c r="E51" s="32">
        <f>SUM(E44:E49)</f>
        <v>133868</v>
      </c>
      <c r="F51" s="25"/>
      <c r="G51" s="32">
        <f>SUM(G44:G49)</f>
        <v>96807</v>
      </c>
      <c r="H51" s="25"/>
      <c r="I51" s="32">
        <f>SUM(I44:I49)</f>
        <v>32066</v>
      </c>
      <c r="J51" s="25"/>
      <c r="K51" s="30">
        <f>IF(SUM(C51:I51)=SUM(M51:Q51),SUM(C51:I51),SUM(M51:Q51)-SUM(C51:I51))</f>
        <v>262741</v>
      </c>
      <c r="L51" s="25"/>
      <c r="M51" s="32">
        <f>SUM(M44:M49)</f>
        <v>175052</v>
      </c>
      <c r="N51" s="25"/>
      <c r="O51" s="32">
        <f>SUM(O44:O49)</f>
        <v>75927</v>
      </c>
      <c r="P51" s="25"/>
      <c r="Q51" s="32">
        <f>SUM(Q44:Q49)</f>
        <v>11762</v>
      </c>
      <c r="R51" s="5"/>
    </row>
    <row r="52" spans="1:18" s="6" customFormat="1" ht="12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5"/>
    </row>
    <row r="53" spans="1:18" s="6" customFormat="1" ht="12" customHeight="1">
      <c r="A53" s="25" t="s">
        <v>13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7"/>
    </row>
    <row r="54" spans="1:18" s="6" customFormat="1" ht="12" customHeight="1">
      <c r="A54" s="25" t="s">
        <v>34</v>
      </c>
      <c r="B54" s="25"/>
      <c r="C54" s="25">
        <v>0</v>
      </c>
      <c r="D54" s="25"/>
      <c r="E54" s="25">
        <v>2701</v>
      </c>
      <c r="F54" s="25"/>
      <c r="G54" s="25">
        <v>0</v>
      </c>
      <c r="H54" s="25"/>
      <c r="I54" s="25">
        <v>0</v>
      </c>
      <c r="J54" s="25"/>
      <c r="K54" s="25">
        <f>IF(SUM(C54:I54)=SUM(M54:Q54),SUM(C54:I54),SUM(M54:Q54)-SUM(C54:I54))</f>
        <v>2701</v>
      </c>
      <c r="L54" s="25"/>
      <c r="M54" s="25">
        <v>2572</v>
      </c>
      <c r="N54" s="25"/>
      <c r="O54" s="25">
        <v>0</v>
      </c>
      <c r="P54" s="25"/>
      <c r="Q54" s="25">
        <v>129</v>
      </c>
      <c r="R54" s="7"/>
    </row>
    <row r="55" spans="1:18" s="6" customFormat="1" ht="12" customHeight="1">
      <c r="A55" s="25" t="s">
        <v>38</v>
      </c>
      <c r="B55" s="25"/>
      <c r="C55" s="25">
        <v>0</v>
      </c>
      <c r="D55" s="25"/>
      <c r="E55" s="25">
        <v>3148</v>
      </c>
      <c r="F55" s="25"/>
      <c r="G55" s="25">
        <v>1468</v>
      </c>
      <c r="H55" s="25"/>
      <c r="I55" s="25">
        <v>0</v>
      </c>
      <c r="J55" s="25"/>
      <c r="K55" s="40">
        <f>IF(SUM(C55:I55)=SUM(M55:Q55),SUM(C55:I55),SUM(M55:Q55)-SUM(C55:I55))</f>
        <v>4616</v>
      </c>
      <c r="L55" s="25"/>
      <c r="M55" s="25">
        <v>4466</v>
      </c>
      <c r="N55" s="25"/>
      <c r="O55" s="25">
        <v>0</v>
      </c>
      <c r="P55" s="25"/>
      <c r="Q55" s="25">
        <v>150</v>
      </c>
      <c r="R55" s="7"/>
    </row>
    <row r="56" spans="1:17" s="6" customFormat="1" ht="12" customHeight="1">
      <c r="A56" s="25"/>
      <c r="B56" s="25"/>
      <c r="C56" s="33"/>
      <c r="D56" s="25"/>
      <c r="E56" s="33"/>
      <c r="F56" s="25"/>
      <c r="G56" s="33"/>
      <c r="H56" s="25"/>
      <c r="I56" s="33"/>
      <c r="J56" s="25"/>
      <c r="K56" s="25"/>
      <c r="L56" s="25"/>
      <c r="M56" s="33"/>
      <c r="N56" s="25"/>
      <c r="O56" s="33"/>
      <c r="P56" s="25"/>
      <c r="Q56" s="33"/>
    </row>
    <row r="57" spans="1:17" s="6" customFormat="1" ht="12" customHeight="1">
      <c r="A57" s="27" t="s">
        <v>18</v>
      </c>
      <c r="B57" s="27"/>
      <c r="C57" s="30">
        <f>C54+C55</f>
        <v>0</v>
      </c>
      <c r="D57" s="26"/>
      <c r="E57" s="30">
        <f>E54+E55</f>
        <v>5849</v>
      </c>
      <c r="F57" s="26"/>
      <c r="G57" s="30">
        <f>G54+G55</f>
        <v>1468</v>
      </c>
      <c r="H57" s="26"/>
      <c r="I57" s="30">
        <f>I54+I55</f>
        <v>0</v>
      </c>
      <c r="J57" s="25"/>
      <c r="K57" s="30">
        <f>IF(SUM(C57:I57)=SUM(M57:Q57),SUM(C57:I57),SUM(M57:Q57)-SUM(C57:I57))</f>
        <v>7317</v>
      </c>
      <c r="L57" s="25"/>
      <c r="M57" s="30">
        <f>M54+M55</f>
        <v>7038</v>
      </c>
      <c r="N57" s="26"/>
      <c r="O57" s="30">
        <f>O54+O55</f>
        <v>0</v>
      </c>
      <c r="P57" s="26"/>
      <c r="Q57" s="30">
        <f>Q54+Q55</f>
        <v>279</v>
      </c>
    </row>
    <row r="58" spans="1:17" s="6" customFormat="1" ht="12" customHeight="1">
      <c r="A58" s="27"/>
      <c r="B58" s="27"/>
      <c r="C58" s="20"/>
      <c r="D58" s="20"/>
      <c r="E58" s="20"/>
      <c r="F58" s="20"/>
      <c r="G58" s="20"/>
      <c r="H58" s="20"/>
      <c r="I58" s="20"/>
      <c r="J58" s="20"/>
      <c r="K58" s="25"/>
      <c r="L58" s="20"/>
      <c r="M58" s="20"/>
      <c r="N58" s="20"/>
      <c r="O58" s="20"/>
      <c r="P58" s="20"/>
      <c r="Q58" s="20"/>
    </row>
    <row r="59" spans="1:17" s="6" customFormat="1" ht="12" customHeight="1">
      <c r="A59" s="27" t="s">
        <v>14</v>
      </c>
      <c r="B59" s="27"/>
      <c r="C59" s="20"/>
      <c r="D59" s="20"/>
      <c r="E59" s="20"/>
      <c r="F59" s="20"/>
      <c r="G59" s="20"/>
      <c r="H59" s="20"/>
      <c r="I59" s="20"/>
      <c r="J59" s="20"/>
      <c r="K59" s="25"/>
      <c r="L59" s="20"/>
      <c r="M59" s="20"/>
      <c r="N59" s="20"/>
      <c r="O59" s="20"/>
      <c r="P59" s="20"/>
      <c r="Q59" s="20"/>
    </row>
    <row r="60" spans="1:18" s="6" customFormat="1" ht="12" customHeight="1">
      <c r="A60" s="27" t="s">
        <v>49</v>
      </c>
      <c r="B60" s="27"/>
      <c r="C60" s="20">
        <v>0</v>
      </c>
      <c r="D60" s="20"/>
      <c r="E60" s="20">
        <v>0</v>
      </c>
      <c r="F60" s="20"/>
      <c r="G60" s="20">
        <v>0</v>
      </c>
      <c r="H60" s="20"/>
      <c r="I60" s="20">
        <v>29193</v>
      </c>
      <c r="J60" s="20"/>
      <c r="K60" s="26">
        <f>IF(SUM(C60:I60)=SUM(M60:Q60),SUM(C60:I60),SUM(M60:Q60)-SUM(C60:I60))</f>
        <v>29193</v>
      </c>
      <c r="L60" s="20"/>
      <c r="M60" s="20">
        <v>0</v>
      </c>
      <c r="N60" s="20"/>
      <c r="O60" s="20">
        <v>29193</v>
      </c>
      <c r="P60" s="20"/>
      <c r="Q60" s="20">
        <v>0</v>
      </c>
      <c r="R60" s="7"/>
    </row>
    <row r="61" spans="1:18" s="6" customFormat="1" ht="12" customHeight="1">
      <c r="A61" s="27" t="s">
        <v>50</v>
      </c>
      <c r="B61" s="27"/>
      <c r="C61" s="20">
        <v>0</v>
      </c>
      <c r="D61" s="20"/>
      <c r="E61" s="20">
        <v>0</v>
      </c>
      <c r="F61" s="20"/>
      <c r="G61" s="20">
        <v>0</v>
      </c>
      <c r="H61" s="20"/>
      <c r="I61" s="20">
        <v>22107</v>
      </c>
      <c r="J61" s="20"/>
      <c r="K61" s="26">
        <f>IF(SUM(C61:I61)=SUM(M61:Q61),SUM(C61:I61),SUM(M61:Q61)-SUM(C61:I61))</f>
        <v>22107</v>
      </c>
      <c r="L61" s="20"/>
      <c r="M61" s="20">
        <v>763</v>
      </c>
      <c r="N61" s="20"/>
      <c r="O61" s="20">
        <v>21344</v>
      </c>
      <c r="P61" s="20"/>
      <c r="Q61" s="20">
        <v>0</v>
      </c>
      <c r="R61" s="7"/>
    </row>
    <row r="62" spans="1:18" s="6" customFormat="1" ht="12" customHeight="1">
      <c r="A62" s="27" t="s">
        <v>41</v>
      </c>
      <c r="B62" s="27"/>
      <c r="C62" s="31">
        <v>0</v>
      </c>
      <c r="D62" s="25"/>
      <c r="E62" s="31">
        <v>0</v>
      </c>
      <c r="F62" s="25"/>
      <c r="G62" s="31">
        <v>0</v>
      </c>
      <c r="H62" s="25"/>
      <c r="I62" s="31">
        <v>140933</v>
      </c>
      <c r="J62" s="25"/>
      <c r="K62" s="30">
        <f>IF(SUM(C62:I62)=SUM(M62:Q62),SUM(C62:I62),SUM(M62:Q62)-SUM(C62:I62))</f>
        <v>140933</v>
      </c>
      <c r="L62" s="25"/>
      <c r="M62" s="31">
        <v>0</v>
      </c>
      <c r="N62" s="25"/>
      <c r="O62" s="31">
        <v>140933</v>
      </c>
      <c r="P62" s="25"/>
      <c r="Q62" s="31">
        <v>0</v>
      </c>
      <c r="R62" s="7"/>
    </row>
    <row r="63" spans="1:18" s="6" customFormat="1" ht="12" customHeight="1">
      <c r="A63" s="27"/>
      <c r="B63" s="27"/>
      <c r="C63" s="33"/>
      <c r="D63" s="25"/>
      <c r="E63" s="33"/>
      <c r="F63" s="25"/>
      <c r="G63" s="33"/>
      <c r="H63" s="25"/>
      <c r="I63" s="33"/>
      <c r="J63" s="25"/>
      <c r="K63" s="25"/>
      <c r="L63" s="25"/>
      <c r="M63" s="33"/>
      <c r="N63" s="26"/>
      <c r="O63" s="33"/>
      <c r="P63" s="26"/>
      <c r="Q63" s="33"/>
      <c r="R63" s="7"/>
    </row>
    <row r="64" spans="1:18" s="6" customFormat="1" ht="12" customHeight="1">
      <c r="A64" s="27" t="s">
        <v>19</v>
      </c>
      <c r="B64" s="27"/>
      <c r="C64" s="30">
        <f>SUM(C60:C62)</f>
        <v>0</v>
      </c>
      <c r="D64" s="25"/>
      <c r="E64" s="30">
        <f>SUM(E60:E62)</f>
        <v>0</v>
      </c>
      <c r="F64" s="25"/>
      <c r="G64" s="30">
        <f>SUM(G60:G62)</f>
        <v>0</v>
      </c>
      <c r="H64" s="25"/>
      <c r="I64" s="30">
        <f>SUM(I60:I62)</f>
        <v>192233</v>
      </c>
      <c r="J64" s="25"/>
      <c r="K64" s="30">
        <f>IF(SUM(C64:I64)=SUM(M64:Q64),SUM(C64:I64),SUM(M64:Q64)-SUM(C64:I64))</f>
        <v>192233</v>
      </c>
      <c r="L64" s="25"/>
      <c r="M64" s="30">
        <f>SUM(M60:M62)</f>
        <v>763</v>
      </c>
      <c r="N64" s="26"/>
      <c r="O64" s="30">
        <f>SUM(O60:O62)</f>
        <v>191470</v>
      </c>
      <c r="P64" s="26"/>
      <c r="Q64" s="30">
        <f>SUM(Q60:Q62)</f>
        <v>0</v>
      </c>
      <c r="R64" s="7"/>
    </row>
    <row r="65" spans="1:18" s="6" customFormat="1" ht="12" customHeight="1">
      <c r="A65" s="27"/>
      <c r="B65" s="27"/>
      <c r="C65" s="31"/>
      <c r="D65" s="25"/>
      <c r="E65" s="31"/>
      <c r="F65" s="25"/>
      <c r="G65" s="31"/>
      <c r="H65" s="25"/>
      <c r="I65" s="31"/>
      <c r="J65" s="25"/>
      <c r="K65" s="25"/>
      <c r="L65" s="25"/>
      <c r="M65" s="31"/>
      <c r="N65" s="25"/>
      <c r="O65" s="31"/>
      <c r="P65" s="25"/>
      <c r="Q65" s="31"/>
      <c r="R65" s="7"/>
    </row>
    <row r="66" spans="1:18" s="6" customFormat="1" ht="12" customHeight="1">
      <c r="A66" s="27" t="s">
        <v>10</v>
      </c>
      <c r="B66" s="27"/>
      <c r="C66" s="36">
        <v>63250</v>
      </c>
      <c r="D66" s="25"/>
      <c r="E66" s="36">
        <v>4411621</v>
      </c>
      <c r="F66" s="25"/>
      <c r="G66" s="36">
        <v>169449</v>
      </c>
      <c r="H66" s="25"/>
      <c r="I66" s="36">
        <v>0</v>
      </c>
      <c r="J66" s="25"/>
      <c r="K66" s="30">
        <f>IF(SUM(C66:I66)=SUM(M66:Q66),SUM(C66:I66),SUM(M66:Q66)-SUM(C66:I66))</f>
        <v>4644320</v>
      </c>
      <c r="L66" s="25"/>
      <c r="M66" s="36">
        <v>0</v>
      </c>
      <c r="N66" s="25"/>
      <c r="O66" s="36">
        <v>4638116</v>
      </c>
      <c r="P66" s="25"/>
      <c r="Q66" s="36">
        <f>-1+6205</f>
        <v>6204</v>
      </c>
      <c r="R66" s="5"/>
    </row>
    <row r="67" spans="1:18" s="6" customFormat="1" ht="12" customHeight="1">
      <c r="A67" s="27"/>
      <c r="B67" s="27"/>
      <c r="C67" s="33"/>
      <c r="D67" s="25"/>
      <c r="E67" s="33"/>
      <c r="F67" s="25"/>
      <c r="G67" s="33"/>
      <c r="H67" s="25"/>
      <c r="I67" s="33"/>
      <c r="J67" s="25"/>
      <c r="K67" s="25"/>
      <c r="L67" s="25"/>
      <c r="M67" s="33"/>
      <c r="N67" s="25"/>
      <c r="O67" s="33"/>
      <c r="P67" s="25"/>
      <c r="Q67" s="33"/>
      <c r="R67" s="5"/>
    </row>
    <row r="68" spans="1:18" s="6" customFormat="1" ht="12" customHeight="1">
      <c r="A68" s="27" t="s">
        <v>47</v>
      </c>
      <c r="B68" s="27"/>
      <c r="C68" s="30">
        <f>SUM(C66,C64,C57,C51,C41,C36,C25,C30)</f>
        <v>493351</v>
      </c>
      <c r="D68" s="26"/>
      <c r="E68" s="30">
        <f>SUM(E66,E64,E57,E51,E41,E36,E25,E30)</f>
        <v>4577152</v>
      </c>
      <c r="F68" s="26"/>
      <c r="G68" s="30">
        <f>SUM(G66,G64,G57,G51,G41,G36,G25,G30)</f>
        <v>415880</v>
      </c>
      <c r="H68" s="26"/>
      <c r="I68" s="30">
        <f>SUM(I66,I64,I57,I51,I41,I36,I25,I30)</f>
        <v>447904</v>
      </c>
      <c r="J68" s="26"/>
      <c r="K68" s="30">
        <f>IF(SUM(C68:I68)=SUM(M68:Q68),SUM(C68:I68),SUM(M68:Q68)-SUM(C68:I68))</f>
        <v>5934287</v>
      </c>
      <c r="L68" s="25"/>
      <c r="M68" s="30">
        <f>SUM(M66,M64,M57,M51,M41,M36,M25,M30)</f>
        <v>462158</v>
      </c>
      <c r="N68" s="26"/>
      <c r="O68" s="30">
        <f>SUM(O66,O64,O57,O51,O41,O36,O25,O30)</f>
        <v>5452655</v>
      </c>
      <c r="P68" s="26"/>
      <c r="Q68" s="30">
        <f>SUM(Q66,Q64,Q57,Q51,Q41,Q36,Q25,Q30)</f>
        <v>19474</v>
      </c>
      <c r="R68" s="5"/>
    </row>
    <row r="69" spans="1:18" s="6" customFormat="1" ht="12" customHeight="1">
      <c r="A69" s="27"/>
      <c r="B69" s="27"/>
      <c r="C69" s="26"/>
      <c r="D69" s="26"/>
      <c r="E69" s="26"/>
      <c r="F69" s="26"/>
      <c r="G69" s="26"/>
      <c r="H69" s="26"/>
      <c r="I69" s="26"/>
      <c r="J69" s="26"/>
      <c r="K69" s="26"/>
      <c r="L69" s="25"/>
      <c r="M69" s="26"/>
      <c r="N69" s="26"/>
      <c r="O69" s="26"/>
      <c r="P69" s="26"/>
      <c r="Q69" s="26"/>
      <c r="R69" s="5"/>
    </row>
    <row r="70" spans="1:18" s="6" customFormat="1" ht="12" customHeight="1">
      <c r="A70" s="25" t="s">
        <v>15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7"/>
    </row>
    <row r="71" spans="1:18" s="6" customFormat="1" ht="12" customHeight="1">
      <c r="A71" s="27" t="s">
        <v>35</v>
      </c>
      <c r="B71" s="25"/>
      <c r="C71" s="25">
        <v>0</v>
      </c>
      <c r="D71" s="25"/>
      <c r="E71" s="25">
        <v>0</v>
      </c>
      <c r="F71" s="25"/>
      <c r="G71" s="25">
        <v>0</v>
      </c>
      <c r="H71" s="25"/>
      <c r="I71" s="25">
        <v>1957569</v>
      </c>
      <c r="J71" s="25"/>
      <c r="K71" s="26">
        <f>IF(SUM(C71:I71)=SUM(M71:Q71),SUM(C71:I71),SUM(M71:Q71)-SUM(C71:I71))</f>
        <v>1957569</v>
      </c>
      <c r="L71" s="25"/>
      <c r="M71" s="25">
        <f>88280+295438</f>
        <v>383718</v>
      </c>
      <c r="N71" s="25"/>
      <c r="O71" s="25">
        <f>-88280+1662131</f>
        <v>1573851</v>
      </c>
      <c r="P71" s="25"/>
      <c r="Q71" s="25">
        <v>0</v>
      </c>
      <c r="R71" s="7"/>
    </row>
    <row r="72" spans="1:18" s="6" customFormat="1" ht="12" customHeight="1">
      <c r="A72" s="27" t="s">
        <v>51</v>
      </c>
      <c r="B72" s="25"/>
      <c r="C72" s="25"/>
      <c r="D72" s="25"/>
      <c r="E72" s="25"/>
      <c r="F72" s="25"/>
      <c r="G72" s="25"/>
      <c r="H72" s="25"/>
      <c r="I72" s="25"/>
      <c r="J72" s="25"/>
      <c r="K72" s="26"/>
      <c r="L72" s="25"/>
      <c r="M72" s="25"/>
      <c r="N72" s="25"/>
      <c r="O72" s="25"/>
      <c r="P72" s="25"/>
      <c r="Q72" s="25"/>
      <c r="R72" s="7"/>
    </row>
    <row r="73" spans="1:18" s="6" customFormat="1" ht="12" customHeight="1">
      <c r="A73" s="27" t="s">
        <v>53</v>
      </c>
      <c r="B73" s="27"/>
      <c r="C73" s="36">
        <v>0</v>
      </c>
      <c r="D73" s="26"/>
      <c r="E73" s="36">
        <v>0</v>
      </c>
      <c r="F73" s="26"/>
      <c r="G73" s="36">
        <v>0</v>
      </c>
      <c r="H73" s="26"/>
      <c r="I73" s="36">
        <v>132937</v>
      </c>
      <c r="J73" s="26"/>
      <c r="K73" s="26">
        <f>IF(SUM(C73:I73)=SUM(M73:Q73),SUM(C73:I73),SUM(M73:Q73)-SUM(C73:I73))</f>
        <v>132937</v>
      </c>
      <c r="L73" s="26"/>
      <c r="M73" s="36">
        <v>0</v>
      </c>
      <c r="N73" s="26"/>
      <c r="O73" s="36">
        <v>132937</v>
      </c>
      <c r="P73" s="26"/>
      <c r="Q73" s="36">
        <v>0</v>
      </c>
      <c r="R73" s="7"/>
    </row>
    <row r="74" spans="1:18" s="6" customFormat="1" ht="12" customHeight="1">
      <c r="A74" s="27" t="s">
        <v>52</v>
      </c>
      <c r="B74" s="27"/>
      <c r="C74" s="36"/>
      <c r="D74" s="25"/>
      <c r="E74" s="36"/>
      <c r="F74" s="25"/>
      <c r="G74" s="36"/>
      <c r="H74" s="25"/>
      <c r="I74" s="36"/>
      <c r="J74" s="25"/>
      <c r="K74" s="26"/>
      <c r="L74" s="25"/>
      <c r="M74" s="36"/>
      <c r="N74" s="25"/>
      <c r="O74" s="36"/>
      <c r="P74" s="25"/>
      <c r="Q74" s="36"/>
      <c r="R74" s="7"/>
    </row>
    <row r="75" spans="1:18" s="6" customFormat="1" ht="12" customHeight="1">
      <c r="A75" s="27" t="s">
        <v>54</v>
      </c>
      <c r="B75" s="27"/>
      <c r="C75" s="42">
        <v>0</v>
      </c>
      <c r="D75" s="25"/>
      <c r="E75" s="42">
        <v>0</v>
      </c>
      <c r="F75" s="25"/>
      <c r="G75" s="42">
        <v>0</v>
      </c>
      <c r="H75" s="25"/>
      <c r="I75" s="42">
        <v>5474</v>
      </c>
      <c r="J75" s="25"/>
      <c r="K75" s="40">
        <f>IF(SUM(C75:I75)=SUM(M75:Q75),SUM(C75:I75),SUM(M75:Q75)-SUM(C75:I75))</f>
        <v>5474</v>
      </c>
      <c r="L75" s="25"/>
      <c r="M75" s="42">
        <v>0</v>
      </c>
      <c r="N75" s="25"/>
      <c r="O75" s="42">
        <v>5474</v>
      </c>
      <c r="P75" s="25"/>
      <c r="Q75" s="42">
        <v>0</v>
      </c>
      <c r="R75" s="7"/>
    </row>
    <row r="76" spans="1:18" s="6" customFormat="1" ht="12" customHeight="1">
      <c r="A76" s="27"/>
      <c r="B76" s="27"/>
      <c r="C76" s="36"/>
      <c r="D76" s="25"/>
      <c r="E76" s="36"/>
      <c r="F76" s="25"/>
      <c r="G76" s="36"/>
      <c r="H76" s="25"/>
      <c r="I76" s="36"/>
      <c r="J76" s="25"/>
      <c r="K76" s="26"/>
      <c r="L76" s="25"/>
      <c r="M76" s="36"/>
      <c r="N76" s="25"/>
      <c r="O76" s="36"/>
      <c r="P76" s="25"/>
      <c r="Q76" s="36"/>
      <c r="R76" s="7"/>
    </row>
    <row r="77" spans="1:18" s="6" customFormat="1" ht="12" customHeight="1">
      <c r="A77" s="27" t="s">
        <v>20</v>
      </c>
      <c r="B77" s="27"/>
      <c r="C77" s="30">
        <f>SUM(C71:C75)</f>
        <v>0</v>
      </c>
      <c r="D77" s="25"/>
      <c r="E77" s="30">
        <f>SUM(E71:E75)</f>
        <v>0</v>
      </c>
      <c r="F77" s="25"/>
      <c r="G77" s="30">
        <f>SUM(G71:G75)</f>
        <v>0</v>
      </c>
      <c r="H77" s="25"/>
      <c r="I77" s="30">
        <f>SUM(I71:I75)</f>
        <v>2095980</v>
      </c>
      <c r="J77" s="26"/>
      <c r="K77" s="30">
        <f>IF(SUM(C77:I77)=SUM(M77:Q77),SUM(C77:I77),SUM(M77:Q77)-SUM(C77:I77))</f>
        <v>2095980</v>
      </c>
      <c r="L77" s="25"/>
      <c r="M77" s="30">
        <f>SUM(M71:M75)</f>
        <v>383718</v>
      </c>
      <c r="N77" s="25"/>
      <c r="O77" s="30">
        <f>SUM(O71:O75)</f>
        <v>1712262</v>
      </c>
      <c r="P77" s="25"/>
      <c r="Q77" s="30">
        <f>SUM(Q71:Q75)</f>
        <v>0</v>
      </c>
      <c r="R77" s="5"/>
    </row>
    <row r="78" spans="1:18" s="6" customFormat="1" ht="12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5"/>
    </row>
    <row r="79" spans="1:18" s="6" customFormat="1" ht="12" customHeight="1" thickBot="1">
      <c r="A79" s="27" t="s">
        <v>21</v>
      </c>
      <c r="B79" s="27"/>
      <c r="C79" s="34">
        <f>C68+C77</f>
        <v>493351</v>
      </c>
      <c r="D79" s="25"/>
      <c r="E79" s="34">
        <f>E68+E77</f>
        <v>4577152</v>
      </c>
      <c r="F79" s="25"/>
      <c r="G79" s="34">
        <f>G68+G77</f>
        <v>415880</v>
      </c>
      <c r="H79" s="25"/>
      <c r="I79" s="34">
        <f>I68+I77</f>
        <v>2543884</v>
      </c>
      <c r="J79" s="25"/>
      <c r="K79" s="34">
        <f>IF(SUM(C79:I79)=SUM(M79:Q79),SUM(C79:I79),SUM(M79:Q79)-SUM(C79:I79))</f>
        <v>8030267</v>
      </c>
      <c r="L79" s="25"/>
      <c r="M79" s="34">
        <f>M68+M77</f>
        <v>845876</v>
      </c>
      <c r="N79" s="25"/>
      <c r="O79" s="34">
        <f>O68+O77</f>
        <v>7164917</v>
      </c>
      <c r="P79" s="25"/>
      <c r="Q79" s="34">
        <f>Q68+Q77</f>
        <v>19474</v>
      </c>
      <c r="R79" s="5"/>
    </row>
    <row r="80" spans="1:18" s="6" customFormat="1" ht="12" customHeight="1" thickTop="1">
      <c r="A80" s="25"/>
      <c r="B80" s="25"/>
      <c r="C80" s="26"/>
      <c r="D80" s="25"/>
      <c r="E80" s="26"/>
      <c r="F80" s="25"/>
      <c r="G80" s="26"/>
      <c r="H80" s="25"/>
      <c r="I80" s="26"/>
      <c r="J80" s="25"/>
      <c r="K80" s="26"/>
      <c r="L80" s="25"/>
      <c r="M80" s="26"/>
      <c r="N80" s="25"/>
      <c r="O80" s="26"/>
      <c r="P80" s="25"/>
      <c r="Q80" s="26"/>
      <c r="R80" s="5"/>
    </row>
    <row r="81" spans="1:18" s="6" customFormat="1" ht="12" customHeight="1">
      <c r="A81" s="5"/>
      <c r="B81" s="5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5"/>
    </row>
    <row r="82" spans="1:18" s="6" customFormat="1" ht="12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s="6" customFormat="1" ht="12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s="6" customFormat="1" ht="12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s="6" customFormat="1" ht="12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s="6" customFormat="1" ht="12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s="6" customFormat="1" ht="12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7" s="6" customFormat="1" ht="12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s="6" customFormat="1" ht="12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="6" customFormat="1" ht="12" customHeight="1"/>
    <row r="91" s="6" customFormat="1" ht="12" customHeight="1"/>
    <row r="92" s="6" customFormat="1" ht="12" customHeight="1"/>
    <row r="93" spans="1:17" ht="12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ht="12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</sheetData>
  <sheetProtection/>
  <mergeCells count="5">
    <mergeCell ref="C4:G4"/>
    <mergeCell ref="C3:Q3"/>
    <mergeCell ref="C5:Q5"/>
    <mergeCell ref="C6:Q6"/>
    <mergeCell ref="A2:A7"/>
  </mergeCells>
  <conditionalFormatting sqref="K1:K2 K4 K7:K65536">
    <cfRule type="cellIs" priority="4" dxfId="1" operator="equal" stopIfTrue="1">
      <formula>-1</formula>
    </cfRule>
    <cfRule type="cellIs" priority="5" dxfId="1" operator="equal" stopIfTrue="1">
      <formula>1</formula>
    </cfRule>
  </conditionalFormatting>
  <conditionalFormatting sqref="R59:IV77 A59:Q79 A13:IV58">
    <cfRule type="expression" priority="6" dxfId="0" stopIfTrue="1">
      <formula>MOD(ROW(),2)=1</formula>
    </cfRule>
  </conditionalFormatting>
  <printOptions horizontalCentered="1"/>
  <pageMargins left="0.25" right="0.25" top="0.5" bottom="0.5" header="0.3" footer="0.3"/>
  <pageSetup fitToHeight="0" fitToWidth="1" horizontalDpi="600" verticalDpi="600" orientation="landscape" scale="87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farstu1</dc:creator>
  <cp:keywords/>
  <dc:description/>
  <cp:lastModifiedBy>Financial System Services</cp:lastModifiedBy>
  <cp:lastPrinted>2016-08-23T16:32:15Z</cp:lastPrinted>
  <dcterms:created xsi:type="dcterms:W3CDTF">2002-11-21T21:49:29Z</dcterms:created>
  <dcterms:modified xsi:type="dcterms:W3CDTF">2016-10-21T15:34:56Z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582541785</vt:i4>
  </property>
  <property fmtid="{D5CDD505-2E9C-101B-9397-08002B2CF9AE}" pid="3" name="_EmailSubject">
    <vt:lpwstr>Corrected C2A &amp; C2B</vt:lpwstr>
  </property>
  <property fmtid="{D5CDD505-2E9C-101B-9397-08002B2CF9AE}" pid="4" name="_AuthorEmail">
    <vt:lpwstr>llacaze@lsue.edu</vt:lpwstr>
  </property>
  <property fmtid="{D5CDD505-2E9C-101B-9397-08002B2CF9AE}" pid="5" name="_AuthorEmailDisplayName">
    <vt:lpwstr>Lester Lacaze</vt:lpwstr>
  </property>
  <property fmtid="{D5CDD505-2E9C-101B-9397-08002B2CF9AE}" pid="6" name="_PreviousAdHocReviewCycleID">
    <vt:i4>1986281349</vt:i4>
  </property>
  <property fmtid="{D5CDD505-2E9C-101B-9397-08002B2CF9AE}" pid="7" name="_ReviewingToolsShownOnce">
    <vt:lpwstr/>
  </property>
</Properties>
</file>