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835" activeTab="0"/>
  </bookViews>
  <sheets>
    <sheet name="Aux Balance Sheet LSUHSC-S" sheetId="1" r:id="rId1"/>
    <sheet name="Aux Operating LSUHSC-S" sheetId="2" r:id="rId2"/>
  </sheets>
  <definedNames>
    <definedName name="_xlnm.Print_Area" localSheetId="0">'Aux Balance Sheet LSUHSC-S'!$A$1:$D$44</definedName>
    <definedName name="_xlnm.Print_Area" localSheetId="1">'Aux Operating LSUHSC-S'!$A$1:$V$27</definedName>
    <definedName name="_xlnm.Print_Titles" localSheetId="1">'Aux Operating LSUHSC-S'!$1:$11</definedName>
  </definedNames>
  <calcPr fullCalcOnLoad="1"/>
</workbook>
</file>

<file path=xl/sharedStrings.xml><?xml version="1.0" encoding="utf-8"?>
<sst xmlns="http://schemas.openxmlformats.org/spreadsheetml/2006/main" count="61" uniqueCount="55">
  <si>
    <t>ANAYLSIS OF REVENUES AND EXPENDITURES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</si>
  <si>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</si>
  <si>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</si>
  <si>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</si>
  <si>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</si>
  <si>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</si>
  <si>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</si>
  <si>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</si>
  <si>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</si>
  <si>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</si>
  <si>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</si>
  <si>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</si>
  <si>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</si>
  <si>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</si>
  <si>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</si>
  <si>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</si>
  <si>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</si>
  <si>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</si>
  <si>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</si>
  <si>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</si>
  <si>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Inventories</t>
  </si>
  <si>
    <t xml:space="preserve">        Equipment purchases</t>
  </si>
  <si>
    <t>Salaries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</si>
  <si>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</si>
  <si>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</si>
  <si>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</si>
  <si>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</si>
  <si>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</si>
  <si>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</si>
  <si>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</si>
  <si>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</si>
  <si>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</si>
  <si>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</si>
  <si>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</si>
  <si>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 xml:space="preserve">                Total</t>
  </si>
  <si>
    <t xml:space="preserve">            Total equipment renewals and replacements</t>
  </si>
  <si>
    <t>AUXILIARY</t>
  </si>
  <si>
    <t xml:space="preserve">    Accrued payrolls and other liabilities</t>
  </si>
  <si>
    <t xml:space="preserve">Departments - </t>
  </si>
  <si>
    <t xml:space="preserve">    Telecommunications</t>
  </si>
  <si>
    <t xml:space="preserve">    Parking</t>
  </si>
  <si>
    <t xml:space="preserve">    Bookstore</t>
  </si>
  <si>
    <t xml:space="preserve">    General Service Store</t>
  </si>
  <si>
    <t xml:space="preserve">    Linwood Apartments</t>
  </si>
  <si>
    <t xml:space="preserve">    Printing Services</t>
  </si>
  <si>
    <t xml:space="preserve">    Student Union</t>
  </si>
  <si>
    <t xml:space="preserve">    Cafeterias</t>
  </si>
  <si>
    <t xml:space="preserve">    Rental Properties</t>
  </si>
  <si>
    <t xml:space="preserve">    Gift Shop</t>
  </si>
  <si>
    <t xml:space="preserve">    Computer Networking</t>
  </si>
  <si>
    <t xml:space="preserve">    Prepaid expenses and deferred charges</t>
  </si>
  <si>
    <t xml:space="preserve">    Microcomputers</t>
  </si>
  <si>
    <t>Transfers</t>
  </si>
  <si>
    <t>AS OF JUNE 30, 2018</t>
  </si>
  <si>
    <t>FOR THE YEAR ENDED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</si>
</sst>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b/>
      <sz val="12"/>
      <color indexed="62"/>
      <name val="Goudy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8" fillId="0" borderId="0" xfId="59" applyFont="1" applyFill="1" applyAlignment="1" applyProtection="1">
      <alignment vertical="center"/>
      <protection/>
    </xf>
    <xf numFmtId="164" fontId="8" fillId="0" borderId="0" xfId="48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Alignment="1" applyProtection="1">
      <alignment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3" xfId="46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37" fontId="11" fillId="0" borderId="0" xfId="60" applyFont="1" applyFill="1" applyBorder="1" applyAlignment="1">
      <alignment horizontal="right" vertical="center"/>
      <protection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0</xdr:col>
      <xdr:colOff>1676400</xdr:colOff>
      <xdr:row>6</xdr:row>
      <xdr:rowOff>133350</xdr:rowOff>
    </xdr:to>
    <xdr:pic>
      <xdr:nvPicPr>
        <xdr:cNvPr id="1" name="Picture 70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57150</xdr:rowOff>
    </xdr:from>
    <xdr:to>
      <xdr:col>0</xdr:col>
      <xdr:colOff>1409700</xdr:colOff>
      <xdr:row>6</xdr:row>
      <xdr:rowOff>133350</xdr:rowOff>
    </xdr:to>
    <xdr:pic>
      <xdr:nvPicPr>
        <xdr:cNvPr id="1" name="Picture 73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10287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1" ht="13.5"/>
    <row r="2" ht="13.5"/>
    <row r="3" spans="2:4" ht="16.5">
      <c r="B3" s="36" t="s">
        <v>36</v>
      </c>
      <c r="C3" s="36"/>
      <c r="D3" s="36"/>
    </row>
    <row r="4" spans="2:4" ht="9" customHeight="1">
      <c r="B4" s="1"/>
      <c r="C4" s="2"/>
      <c r="D4" s="3"/>
    </row>
    <row r="5" spans="2:4" ht="15.75">
      <c r="B5" s="35" t="s">
        <v>1</v>
      </c>
      <c r="C5" s="35"/>
      <c r="D5" s="35"/>
    </row>
    <row r="6" spans="2:4" ht="15.75">
      <c r="B6" s="35" t="s">
        <v>53</v>
      </c>
      <c r="C6" s="35"/>
      <c r="D6" s="35"/>
    </row>
    <row r="7" ht="13.5"/>
    <row r="10" spans="1:4" ht="15.75">
      <c r="A10" s="12" t="s">
        <v>2</v>
      </c>
      <c r="B10" s="12"/>
      <c r="C10" s="13"/>
      <c r="D10" s="12"/>
    </row>
    <row r="11" spans="1:4" ht="15.75">
      <c r="A11" s="12" t="s">
        <v>3</v>
      </c>
      <c r="B11" s="12"/>
      <c r="C11" s="14"/>
      <c r="D11" s="15">
        <f>10127576+5453880</f>
        <v>15581456</v>
      </c>
    </row>
    <row r="12" spans="1:4" ht="15.75">
      <c r="A12" s="12" t="s">
        <v>18</v>
      </c>
      <c r="B12" s="12"/>
      <c r="C12" s="14"/>
      <c r="D12" s="27">
        <v>4161</v>
      </c>
    </row>
    <row r="13" spans="1:4" ht="15.75">
      <c r="A13" s="12" t="s">
        <v>20</v>
      </c>
      <c r="B13" s="12"/>
      <c r="C13" s="14"/>
      <c r="D13" s="27">
        <v>334392</v>
      </c>
    </row>
    <row r="14" spans="1:4" ht="15.75">
      <c r="A14" s="12" t="s">
        <v>50</v>
      </c>
      <c r="B14" s="12"/>
      <c r="C14" s="14"/>
      <c r="D14" s="27">
        <v>0</v>
      </c>
    </row>
    <row r="15" spans="1:4" ht="15.75">
      <c r="A15" s="12" t="s">
        <v>4</v>
      </c>
      <c r="B15" s="12"/>
      <c r="C15" s="16"/>
      <c r="D15" s="17">
        <f>SUM(D11:D14)</f>
        <v>15920009</v>
      </c>
    </row>
    <row r="16" spans="1:4" ht="15.75">
      <c r="A16" s="12"/>
      <c r="B16" s="12"/>
      <c r="C16" s="16"/>
      <c r="D16" s="16"/>
    </row>
    <row r="17" spans="1:4" ht="15.75">
      <c r="A17" s="12" t="s">
        <v>5</v>
      </c>
      <c r="B17" s="12"/>
      <c r="C17" s="16"/>
      <c r="D17" s="16"/>
    </row>
    <row r="18" spans="1:4" ht="15.75">
      <c r="A18" s="12" t="s">
        <v>6</v>
      </c>
      <c r="B18" s="12"/>
      <c r="C18" s="16"/>
      <c r="D18" s="16">
        <v>208609</v>
      </c>
    </row>
    <row r="19" spans="1:4" ht="15.75">
      <c r="A19" s="12" t="s">
        <v>37</v>
      </c>
      <c r="B19" s="12"/>
      <c r="C19" s="16"/>
      <c r="D19" s="16">
        <v>9850</v>
      </c>
    </row>
    <row r="20" spans="1:4" ht="15.75">
      <c r="A20" s="12" t="s">
        <v>7</v>
      </c>
      <c r="B20" s="12"/>
      <c r="C20" s="16"/>
      <c r="D20" s="17">
        <f>SUM(D18:D19)</f>
        <v>218459</v>
      </c>
    </row>
    <row r="21" spans="1:4" ht="15.75">
      <c r="A21" s="12"/>
      <c r="B21" s="12"/>
      <c r="C21" s="16"/>
      <c r="D21" s="18"/>
    </row>
    <row r="22" spans="1:4" ht="16.5" thickBot="1">
      <c r="A22" s="12" t="s">
        <v>8</v>
      </c>
      <c r="B22" s="12"/>
      <c r="C22" s="16"/>
      <c r="D22" s="19">
        <f>D15-D20</f>
        <v>15701550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35" t="s">
        <v>9</v>
      </c>
      <c r="C26" s="35"/>
      <c r="D26" s="35"/>
    </row>
    <row r="27" spans="1:4" ht="15.75">
      <c r="A27" s="6"/>
      <c r="B27" s="35" t="s">
        <v>54</v>
      </c>
      <c r="C27" s="35"/>
      <c r="D27" s="35"/>
    </row>
    <row r="28" spans="1:4" ht="15.75">
      <c r="A28" s="6"/>
      <c r="B28" s="23"/>
      <c r="C28" s="23"/>
      <c r="D28" s="23"/>
    </row>
    <row r="29" spans="1:4" ht="15.75">
      <c r="A29" s="6"/>
      <c r="B29" s="6"/>
      <c r="C29" s="8"/>
      <c r="D29" s="9"/>
    </row>
    <row r="30" spans="1:4" ht="15.75">
      <c r="A30" s="12" t="s">
        <v>10</v>
      </c>
      <c r="B30" s="12"/>
      <c r="C30" s="16"/>
      <c r="D30" s="18"/>
    </row>
    <row r="31" spans="1:4" ht="15.75">
      <c r="A31" s="12" t="s">
        <v>11</v>
      </c>
      <c r="B31" s="12"/>
      <c r="C31" s="16"/>
      <c r="D31" s="18"/>
    </row>
    <row r="32" spans="1:4" ht="15.75">
      <c r="A32" s="12" t="s">
        <v>12</v>
      </c>
      <c r="B32" s="12"/>
      <c r="C32" s="16"/>
      <c r="D32" s="20">
        <v>13115104</v>
      </c>
    </row>
    <row r="33" spans="1:4" ht="15.75">
      <c r="A33" s="12" t="s">
        <v>13</v>
      </c>
      <c r="B33" s="12"/>
      <c r="C33" s="16"/>
      <c r="D33" s="16">
        <v>9344</v>
      </c>
    </row>
    <row r="34" spans="1:4" ht="15.75">
      <c r="A34" s="12" t="s">
        <v>14</v>
      </c>
      <c r="B34" s="12"/>
      <c r="C34" s="16"/>
      <c r="D34" s="17">
        <f>SUM(D32:D33)</f>
        <v>13124448</v>
      </c>
    </row>
    <row r="35" spans="1:4" ht="15.75">
      <c r="A35" s="12"/>
      <c r="B35" s="12"/>
      <c r="C35" s="16"/>
      <c r="D35" s="16"/>
    </row>
    <row r="36" spans="1:4" ht="15.75">
      <c r="A36" s="12" t="s">
        <v>15</v>
      </c>
      <c r="B36" s="12"/>
      <c r="C36" s="16"/>
      <c r="D36" s="16"/>
    </row>
    <row r="37" spans="1:4" ht="15.75">
      <c r="A37" s="12" t="s">
        <v>12</v>
      </c>
      <c r="B37" s="12"/>
      <c r="C37" s="16"/>
      <c r="D37" s="16">
        <v>2348866</v>
      </c>
    </row>
    <row r="38" spans="1:4" ht="15.75">
      <c r="A38" s="12" t="s">
        <v>13</v>
      </c>
      <c r="B38" s="12"/>
      <c r="C38" s="16"/>
      <c r="D38" s="16">
        <v>5305</v>
      </c>
    </row>
    <row r="39" spans="1:4" ht="15.75">
      <c r="A39" s="12" t="s">
        <v>16</v>
      </c>
      <c r="B39" s="12"/>
      <c r="C39" s="16"/>
      <c r="D39" s="16">
        <v>222931</v>
      </c>
    </row>
    <row r="40" spans="1:4" ht="15.75">
      <c r="A40" s="12" t="s">
        <v>21</v>
      </c>
      <c r="B40" s="12"/>
      <c r="C40" s="16"/>
      <c r="D40" s="16">
        <v>0</v>
      </c>
    </row>
    <row r="41" spans="1:4" ht="15.75">
      <c r="A41" s="12" t="s">
        <v>35</v>
      </c>
      <c r="B41" s="12"/>
      <c r="C41" s="16"/>
      <c r="D41" s="21">
        <f>SUM(D37:D40)</f>
        <v>2577102</v>
      </c>
    </row>
    <row r="42" spans="1:4" ht="15.75">
      <c r="A42" s="12"/>
      <c r="B42" s="12"/>
      <c r="C42" s="13"/>
      <c r="D42" s="16"/>
    </row>
    <row r="43" spans="1:4" ht="16.5" thickBot="1">
      <c r="A43" s="12" t="s">
        <v>17</v>
      </c>
      <c r="B43" s="12"/>
      <c r="C43" s="16"/>
      <c r="D43" s="22">
        <f>D34+D41</f>
        <v>15701550</v>
      </c>
    </row>
    <row r="44" spans="1:4" ht="16.5" thickTop="1">
      <c r="A44" s="10"/>
      <c r="B44" s="6"/>
      <c r="C44" s="7"/>
      <c r="D44" s="11"/>
    </row>
  </sheetData>
  <sheetProtection/>
  <mergeCells count="5">
    <mergeCell ref="B27:D27"/>
    <mergeCell ref="B3:D3"/>
    <mergeCell ref="B5:D5"/>
    <mergeCell ref="B6:D6"/>
    <mergeCell ref="B26:D26"/>
  </mergeCells>
  <conditionalFormatting sqref="A30:D43 A10:D2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8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29.8515625" style="5" bestFit="1" customWidth="1"/>
    <col min="2" max="2" width="1.7109375" style="4" customWidth="1"/>
    <col min="3" max="3" width="14.28125" style="4" bestFit="1" customWidth="1"/>
    <col min="4" max="4" width="1.7109375" style="4" customWidth="1"/>
    <col min="5" max="5" width="13.57421875" style="4" bestFit="1" customWidth="1"/>
    <col min="6" max="6" width="1.7109375" style="4" customWidth="1"/>
    <col min="7" max="7" width="12.28125" style="4" bestFit="1" customWidth="1"/>
    <col min="8" max="8" width="1.7109375" style="4" customWidth="1"/>
    <col min="9" max="9" width="12.28125" style="4" bestFit="1" customWidth="1"/>
    <col min="10" max="10" width="1.7109375" style="4" customWidth="1"/>
    <col min="11" max="11" width="13.57421875" style="4" bestFit="1" customWidth="1"/>
    <col min="12" max="12" width="1.7109375" style="4" customWidth="1"/>
    <col min="13" max="13" width="12.28125" style="4" bestFit="1" customWidth="1"/>
    <col min="14" max="15" width="1.7109375" style="4" customWidth="1"/>
    <col min="16" max="16" width="12.00390625" style="4" bestFit="1" customWidth="1"/>
    <col min="17" max="17" width="1.7109375" style="4" customWidth="1"/>
    <col min="18" max="18" width="13.57421875" style="4" bestFit="1" customWidth="1"/>
    <col min="19" max="19" width="1.7109375" style="4" customWidth="1"/>
    <col min="20" max="20" width="14.28125" style="4" bestFit="1" customWidth="1"/>
    <col min="21" max="21" width="1.7109375" style="4" customWidth="1"/>
    <col min="22" max="22" width="13.140625" style="4" bestFit="1" customWidth="1"/>
    <col min="23" max="16384" width="9.140625" style="4" customWidth="1"/>
  </cols>
  <sheetData>
    <row r="1" ht="13.5"/>
    <row r="2" ht="13.5"/>
    <row r="3" spans="3:22" ht="16.5">
      <c r="C3" s="36" t="s">
        <v>36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3:22" ht="9" customHeight="1"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2"/>
      <c r="P4" s="3"/>
      <c r="Q4" s="2"/>
      <c r="R4" s="3"/>
      <c r="T4" s="1"/>
      <c r="U4" s="2"/>
      <c r="V4" s="3"/>
    </row>
    <row r="5" spans="3:22" ht="15.75">
      <c r="C5" s="35" t="s">
        <v>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</row>
    <row r="6" spans="3:22" ht="15.75">
      <c r="C6" s="35" t="s">
        <v>54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2:22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13.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</row>
    <row r="9" spans="2:22" s="10" customFormat="1" ht="15.75">
      <c r="B9" s="25"/>
      <c r="C9" s="33"/>
      <c r="D9" s="25"/>
      <c r="E9" s="37" t="s">
        <v>33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25"/>
      <c r="T9" s="33"/>
      <c r="U9" s="25"/>
      <c r="V9" s="28" t="s">
        <v>31</v>
      </c>
    </row>
    <row r="10" spans="2:22" s="29" customFormat="1" ht="15.75">
      <c r="B10" s="28"/>
      <c r="C10" s="28"/>
      <c r="D10" s="28"/>
      <c r="E10" s="28"/>
      <c r="F10" s="28"/>
      <c r="G10" s="28"/>
      <c r="H10" s="28"/>
      <c r="I10" s="28" t="s">
        <v>24</v>
      </c>
      <c r="J10" s="28"/>
      <c r="K10" s="28" t="s">
        <v>26</v>
      </c>
      <c r="L10" s="28"/>
      <c r="M10" s="28" t="s">
        <v>28</v>
      </c>
      <c r="N10" s="28"/>
      <c r="O10" s="28"/>
      <c r="P10" s="28"/>
      <c r="Q10" s="28"/>
      <c r="R10" s="28"/>
      <c r="S10" s="28"/>
      <c r="T10" s="28"/>
      <c r="U10" s="28"/>
      <c r="V10" s="28" t="s">
        <v>32</v>
      </c>
    </row>
    <row r="11" spans="2:22" s="29" customFormat="1" ht="15.75">
      <c r="B11" s="28"/>
      <c r="C11" s="32" t="s">
        <v>31</v>
      </c>
      <c r="D11" s="28"/>
      <c r="E11" s="32" t="s">
        <v>22</v>
      </c>
      <c r="F11" s="28"/>
      <c r="G11" s="32" t="s">
        <v>23</v>
      </c>
      <c r="H11" s="28"/>
      <c r="I11" s="32" t="s">
        <v>25</v>
      </c>
      <c r="J11" s="28"/>
      <c r="K11" s="32" t="s">
        <v>27</v>
      </c>
      <c r="L11" s="28"/>
      <c r="M11" s="32" t="s">
        <v>29</v>
      </c>
      <c r="N11" s="28"/>
      <c r="O11" s="28"/>
      <c r="P11" s="32" t="s">
        <v>30</v>
      </c>
      <c r="Q11" s="28"/>
      <c r="R11" s="32" t="s">
        <v>19</v>
      </c>
      <c r="S11" s="28"/>
      <c r="T11" s="32" t="s">
        <v>52</v>
      </c>
      <c r="U11" s="28"/>
      <c r="V11" s="32" t="s">
        <v>33</v>
      </c>
    </row>
    <row r="12" spans="1:22" ht="15.75">
      <c r="A12" s="12" t="s">
        <v>38</v>
      </c>
      <c r="B12" s="12"/>
      <c r="C12" s="12"/>
      <c r="D12" s="13"/>
      <c r="E12" s="12"/>
      <c r="F12" s="13"/>
      <c r="G12" s="12"/>
      <c r="H12" s="13"/>
      <c r="I12" s="12"/>
      <c r="J12" s="13"/>
      <c r="K12" s="12"/>
      <c r="L12" s="13"/>
      <c r="M12" s="12"/>
      <c r="N12" s="13"/>
      <c r="O12" s="13"/>
      <c r="P12" s="12"/>
      <c r="Q12" s="13"/>
      <c r="R12" s="12"/>
      <c r="S12" s="12"/>
      <c r="T12" s="12"/>
      <c r="U12" s="13"/>
      <c r="V12" s="12"/>
    </row>
    <row r="13" spans="1:22" ht="15.75">
      <c r="A13" s="12"/>
      <c r="B13" s="12"/>
      <c r="C13" s="12"/>
      <c r="D13" s="13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3"/>
      <c r="P13" s="12"/>
      <c r="Q13" s="13"/>
      <c r="R13" s="12"/>
      <c r="S13" s="12"/>
      <c r="T13" s="12"/>
      <c r="U13" s="13"/>
      <c r="V13" s="12"/>
    </row>
    <row r="14" spans="1:22" ht="15.75">
      <c r="A14" s="12" t="s">
        <v>40</v>
      </c>
      <c r="B14" s="12"/>
      <c r="C14" s="30">
        <f>315128+926</f>
        <v>316054</v>
      </c>
      <c r="D14" s="20"/>
      <c r="E14" s="30">
        <v>78280</v>
      </c>
      <c r="F14" s="20"/>
      <c r="G14" s="30">
        <v>64702</v>
      </c>
      <c r="H14" s="20"/>
      <c r="I14" s="30">
        <v>59917</v>
      </c>
      <c r="J14" s="20"/>
      <c r="K14" s="30">
        <v>250790</v>
      </c>
      <c r="L14" s="20"/>
      <c r="M14" s="30">
        <v>4613</v>
      </c>
      <c r="N14" s="20"/>
      <c r="O14" s="20"/>
      <c r="P14" s="30">
        <v>2234</v>
      </c>
      <c r="Q14" s="20"/>
      <c r="R14" s="30">
        <f>SUM(E14:P14)</f>
        <v>460536</v>
      </c>
      <c r="S14" s="12"/>
      <c r="T14" s="30">
        <v>0</v>
      </c>
      <c r="U14" s="20"/>
      <c r="V14" s="30">
        <f>C14-R14+T14</f>
        <v>-144482</v>
      </c>
    </row>
    <row r="15" spans="1:22" ht="15.75">
      <c r="A15" s="12" t="s">
        <v>41</v>
      </c>
      <c r="B15" s="12"/>
      <c r="C15" s="27">
        <f>765068+2796</f>
        <v>767864</v>
      </c>
      <c r="D15" s="13"/>
      <c r="E15" s="27">
        <v>48900</v>
      </c>
      <c r="F15" s="13"/>
      <c r="G15" s="27">
        <v>44946</v>
      </c>
      <c r="H15" s="13"/>
      <c r="I15" s="27">
        <v>37829</v>
      </c>
      <c r="J15" s="13"/>
      <c r="K15" s="27">
        <f>287955+360397</f>
        <v>648352</v>
      </c>
      <c r="L15" s="13"/>
      <c r="M15" s="27">
        <v>4502</v>
      </c>
      <c r="N15" s="13"/>
      <c r="O15" s="13"/>
      <c r="P15" s="27">
        <v>840</v>
      </c>
      <c r="Q15" s="13"/>
      <c r="R15" s="27">
        <f>SUM(E15:P15)</f>
        <v>785369</v>
      </c>
      <c r="S15" s="12"/>
      <c r="T15" s="27">
        <v>0</v>
      </c>
      <c r="U15" s="13"/>
      <c r="V15" s="27">
        <f aca="true" t="shared" si="0" ref="V15:V25">C15-R15+T15</f>
        <v>-17505</v>
      </c>
    </row>
    <row r="16" spans="1:22" ht="15.75">
      <c r="A16" s="12" t="s">
        <v>42</v>
      </c>
      <c r="B16" s="12"/>
      <c r="C16" s="27">
        <f>1070829+443</f>
        <v>1071272</v>
      </c>
      <c r="D16" s="31"/>
      <c r="E16" s="27">
        <v>9814</v>
      </c>
      <c r="F16" s="31"/>
      <c r="G16" s="27">
        <v>19603</v>
      </c>
      <c r="H16" s="31"/>
      <c r="I16" s="27">
        <v>5941</v>
      </c>
      <c r="J16" s="31"/>
      <c r="K16" s="27">
        <f>974700+9610</f>
        <v>984310</v>
      </c>
      <c r="L16" s="31"/>
      <c r="M16" s="27">
        <v>3956</v>
      </c>
      <c r="N16" s="31"/>
      <c r="O16" s="31"/>
      <c r="P16" s="27">
        <v>7068</v>
      </c>
      <c r="Q16" s="31"/>
      <c r="R16" s="27">
        <f aca="true" t="shared" si="1" ref="R16:R25">SUM(E16:P16)</f>
        <v>1030692</v>
      </c>
      <c r="S16" s="12"/>
      <c r="T16" s="27">
        <v>0</v>
      </c>
      <c r="U16" s="31"/>
      <c r="V16" s="27">
        <f t="shared" si="0"/>
        <v>40580</v>
      </c>
    </row>
    <row r="17" spans="1:22" ht="15.75">
      <c r="A17" s="12" t="s">
        <v>43</v>
      </c>
      <c r="B17" s="12"/>
      <c r="C17" s="27">
        <v>1254</v>
      </c>
      <c r="D17" s="31"/>
      <c r="E17" s="27">
        <v>0</v>
      </c>
      <c r="F17" s="31"/>
      <c r="G17" s="27">
        <v>0</v>
      </c>
      <c r="H17" s="31"/>
      <c r="I17" s="27">
        <v>0</v>
      </c>
      <c r="J17" s="31"/>
      <c r="K17" s="27">
        <v>0</v>
      </c>
      <c r="L17" s="31"/>
      <c r="M17" s="27">
        <v>0</v>
      </c>
      <c r="N17" s="31"/>
      <c r="O17" s="31"/>
      <c r="P17" s="27">
        <v>0</v>
      </c>
      <c r="Q17" s="31"/>
      <c r="R17" s="27">
        <f t="shared" si="1"/>
        <v>0</v>
      </c>
      <c r="S17" s="12"/>
      <c r="T17" s="27">
        <v>0</v>
      </c>
      <c r="U17" s="31"/>
      <c r="V17" s="27">
        <f t="shared" si="0"/>
        <v>1254</v>
      </c>
    </row>
    <row r="18" spans="1:22" ht="15.75">
      <c r="A18" s="12" t="s">
        <v>44</v>
      </c>
      <c r="B18" s="12"/>
      <c r="C18" s="27">
        <f>265345+923</f>
        <v>266268</v>
      </c>
      <c r="D18" s="31"/>
      <c r="E18" s="27">
        <v>0</v>
      </c>
      <c r="F18" s="31"/>
      <c r="G18" s="27">
        <v>77021</v>
      </c>
      <c r="H18" s="31"/>
      <c r="I18" s="27">
        <v>29310</v>
      </c>
      <c r="J18" s="31"/>
      <c r="K18" s="27">
        <f>62023+32362</f>
        <v>94385</v>
      </c>
      <c r="L18" s="31"/>
      <c r="M18" s="27">
        <v>9955</v>
      </c>
      <c r="N18" s="31"/>
      <c r="O18" s="31"/>
      <c r="P18" s="27">
        <v>11793</v>
      </c>
      <c r="Q18" s="31"/>
      <c r="R18" s="27">
        <f t="shared" si="1"/>
        <v>222464</v>
      </c>
      <c r="S18" s="12"/>
      <c r="T18" s="27">
        <v>0</v>
      </c>
      <c r="U18" s="31"/>
      <c r="V18" s="27">
        <f t="shared" si="0"/>
        <v>43804</v>
      </c>
    </row>
    <row r="19" spans="1:22" ht="15.75">
      <c r="A19" s="12" t="s">
        <v>45</v>
      </c>
      <c r="B19" s="12"/>
      <c r="C19" s="27">
        <f>102075+586</f>
        <v>102661</v>
      </c>
      <c r="D19" s="31"/>
      <c r="E19" s="27">
        <v>0</v>
      </c>
      <c r="F19" s="31"/>
      <c r="G19" s="27">
        <v>0</v>
      </c>
      <c r="H19" s="31"/>
      <c r="I19" s="27">
        <v>0</v>
      </c>
      <c r="J19" s="31"/>
      <c r="K19" s="27">
        <v>14186</v>
      </c>
      <c r="L19" s="31"/>
      <c r="M19" s="27">
        <v>9675</v>
      </c>
      <c r="N19" s="31"/>
      <c r="O19" s="31"/>
      <c r="P19" s="27">
        <v>834</v>
      </c>
      <c r="Q19" s="31"/>
      <c r="R19" s="27">
        <f t="shared" si="1"/>
        <v>24695</v>
      </c>
      <c r="S19" s="12"/>
      <c r="T19" s="27">
        <v>0</v>
      </c>
      <c r="U19" s="31"/>
      <c r="V19" s="27">
        <f t="shared" si="0"/>
        <v>77966</v>
      </c>
    </row>
    <row r="20" spans="1:22" ht="15.75">
      <c r="A20" s="12" t="s">
        <v>46</v>
      </c>
      <c r="B20" s="12"/>
      <c r="C20" s="27">
        <f>23004+4547</f>
        <v>27551</v>
      </c>
      <c r="D20" s="31"/>
      <c r="E20" s="27">
        <v>0</v>
      </c>
      <c r="F20" s="31"/>
      <c r="G20" s="27">
        <v>0</v>
      </c>
      <c r="H20" s="31"/>
      <c r="I20" s="27">
        <v>0</v>
      </c>
      <c r="J20" s="31"/>
      <c r="K20" s="27">
        <v>309</v>
      </c>
      <c r="L20" s="31"/>
      <c r="M20" s="27">
        <v>0</v>
      </c>
      <c r="N20" s="31"/>
      <c r="O20" s="31"/>
      <c r="P20" s="27">
        <v>0</v>
      </c>
      <c r="Q20" s="31"/>
      <c r="R20" s="27">
        <f t="shared" si="1"/>
        <v>309</v>
      </c>
      <c r="S20" s="12"/>
      <c r="T20" s="27">
        <v>0</v>
      </c>
      <c r="U20" s="31"/>
      <c r="V20" s="27">
        <f t="shared" si="0"/>
        <v>27242</v>
      </c>
    </row>
    <row r="21" spans="1:22" ht="15.75">
      <c r="A21" s="12" t="s">
        <v>47</v>
      </c>
      <c r="B21" s="12"/>
      <c r="C21" s="27">
        <f>180595+705</f>
        <v>181300</v>
      </c>
      <c r="D21" s="31"/>
      <c r="E21" s="27">
        <v>8837</v>
      </c>
      <c r="F21" s="31"/>
      <c r="G21" s="27">
        <v>15435</v>
      </c>
      <c r="H21" s="31"/>
      <c r="I21" s="27">
        <v>10046</v>
      </c>
      <c r="J21" s="31"/>
      <c r="K21" s="27">
        <v>1823</v>
      </c>
      <c r="L21" s="31"/>
      <c r="M21" s="27">
        <v>9898</v>
      </c>
      <c r="N21" s="31"/>
      <c r="O21" s="31"/>
      <c r="P21" s="27">
        <v>0</v>
      </c>
      <c r="Q21" s="31"/>
      <c r="R21" s="27">
        <f t="shared" si="1"/>
        <v>46039</v>
      </c>
      <c r="S21" s="12"/>
      <c r="T21" s="27">
        <v>0</v>
      </c>
      <c r="U21" s="31"/>
      <c r="V21" s="27">
        <f t="shared" si="0"/>
        <v>135261</v>
      </c>
    </row>
    <row r="22" spans="1:22" ht="15.75">
      <c r="A22" s="12" t="s">
        <v>48</v>
      </c>
      <c r="B22" s="12"/>
      <c r="C22" s="27">
        <v>35</v>
      </c>
      <c r="D22" s="31"/>
      <c r="E22" s="27">
        <v>0</v>
      </c>
      <c r="F22" s="31"/>
      <c r="G22" s="27">
        <v>0</v>
      </c>
      <c r="H22" s="31"/>
      <c r="I22" s="27">
        <v>0</v>
      </c>
      <c r="J22" s="31"/>
      <c r="K22" s="27">
        <v>0</v>
      </c>
      <c r="L22" s="31"/>
      <c r="M22" s="27">
        <v>0</v>
      </c>
      <c r="N22" s="31"/>
      <c r="O22" s="31"/>
      <c r="P22" s="27">
        <v>0</v>
      </c>
      <c r="Q22" s="31"/>
      <c r="R22" s="27">
        <f t="shared" si="1"/>
        <v>0</v>
      </c>
      <c r="S22" s="12"/>
      <c r="T22" s="27">
        <v>0</v>
      </c>
      <c r="U22" s="31"/>
      <c r="V22" s="27">
        <f t="shared" si="0"/>
        <v>35</v>
      </c>
    </row>
    <row r="23" spans="1:22" ht="15.75">
      <c r="A23" s="12" t="s">
        <v>49</v>
      </c>
      <c r="B23" s="12"/>
      <c r="C23" s="27">
        <f>243552+241</f>
        <v>243793</v>
      </c>
      <c r="D23" s="31"/>
      <c r="E23" s="27">
        <v>0</v>
      </c>
      <c r="F23" s="31"/>
      <c r="G23" s="27">
        <v>0</v>
      </c>
      <c r="H23" s="31"/>
      <c r="I23" s="27">
        <v>0</v>
      </c>
      <c r="J23" s="31"/>
      <c r="K23" s="27">
        <v>28845</v>
      </c>
      <c r="L23" s="31"/>
      <c r="M23" s="27"/>
      <c r="N23" s="31"/>
      <c r="O23" s="31"/>
      <c r="P23" s="27">
        <v>136369</v>
      </c>
      <c r="Q23" s="31"/>
      <c r="R23" s="27">
        <f t="shared" si="1"/>
        <v>165214</v>
      </c>
      <c r="S23" s="12"/>
      <c r="T23" s="27">
        <v>0</v>
      </c>
      <c r="U23" s="31"/>
      <c r="V23" s="27">
        <f t="shared" si="0"/>
        <v>78579</v>
      </c>
    </row>
    <row r="24" spans="1:22" ht="15.75">
      <c r="A24" s="12" t="s">
        <v>39</v>
      </c>
      <c r="B24" s="12"/>
      <c r="C24" s="27">
        <f>1217294+3724</f>
        <v>1221018</v>
      </c>
      <c r="D24" s="14"/>
      <c r="E24" s="27">
        <v>64750</v>
      </c>
      <c r="F24" s="14"/>
      <c r="G24" s="27">
        <v>221967</v>
      </c>
      <c r="H24" s="14"/>
      <c r="I24" s="27">
        <v>105782</v>
      </c>
      <c r="J24" s="14"/>
      <c r="K24" s="27">
        <f>116829+267+869197</f>
        <v>986293</v>
      </c>
      <c r="L24" s="14"/>
      <c r="M24" s="27">
        <v>0</v>
      </c>
      <c r="N24" s="14"/>
      <c r="O24" s="14"/>
      <c r="P24" s="27">
        <v>57802</v>
      </c>
      <c r="Q24" s="14"/>
      <c r="R24" s="27">
        <f>SUM(E24:P24)</f>
        <v>1436594</v>
      </c>
      <c r="S24" s="12"/>
      <c r="T24" s="27">
        <v>0</v>
      </c>
      <c r="U24" s="14"/>
      <c r="V24" s="27">
        <f t="shared" si="0"/>
        <v>-215576</v>
      </c>
    </row>
    <row r="25" spans="1:22" ht="15.75">
      <c r="A25" s="12" t="s">
        <v>51</v>
      </c>
      <c r="B25" s="12"/>
      <c r="C25" s="27">
        <v>411693</v>
      </c>
      <c r="D25" s="14"/>
      <c r="E25" s="27">
        <v>0</v>
      </c>
      <c r="F25" s="14"/>
      <c r="G25" s="27">
        <v>0</v>
      </c>
      <c r="H25" s="14"/>
      <c r="I25" s="27">
        <v>0</v>
      </c>
      <c r="J25" s="14"/>
      <c r="K25" s="27">
        <f>23313+397883</f>
        <v>421196</v>
      </c>
      <c r="L25" s="14"/>
      <c r="M25" s="27">
        <v>2320</v>
      </c>
      <c r="N25" s="14"/>
      <c r="O25" s="14"/>
      <c r="P25" s="27">
        <v>5991</v>
      </c>
      <c r="Q25" s="14"/>
      <c r="R25" s="27">
        <f t="shared" si="1"/>
        <v>429507</v>
      </c>
      <c r="S25" s="12"/>
      <c r="T25" s="27">
        <v>0</v>
      </c>
      <c r="U25" s="14"/>
      <c r="V25" s="27">
        <f t="shared" si="0"/>
        <v>-17814</v>
      </c>
    </row>
    <row r="26" spans="1:22" ht="15.75">
      <c r="A26" s="12"/>
      <c r="B26" s="12"/>
      <c r="C26" s="17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6"/>
      <c r="P26" s="17"/>
      <c r="Q26" s="16"/>
      <c r="R26" s="17"/>
      <c r="S26" s="12"/>
      <c r="T26" s="17"/>
      <c r="U26" s="16"/>
      <c r="V26" s="17"/>
    </row>
    <row r="27" spans="1:22" ht="16.5" thickBot="1">
      <c r="A27" s="12" t="s">
        <v>34</v>
      </c>
      <c r="B27" s="12"/>
      <c r="C27" s="34">
        <f>SUM(C14:C25)</f>
        <v>4610763</v>
      </c>
      <c r="D27" s="16"/>
      <c r="E27" s="34">
        <f>SUM(E14:E25)</f>
        <v>210581</v>
      </c>
      <c r="F27" s="16"/>
      <c r="G27" s="34">
        <f>SUM(G14:G25)</f>
        <v>443674</v>
      </c>
      <c r="H27" s="16"/>
      <c r="I27" s="34">
        <f>SUM(I14:I25)</f>
        <v>248825</v>
      </c>
      <c r="J27" s="16"/>
      <c r="K27" s="34">
        <f>SUM(K14:K25)</f>
        <v>3430489</v>
      </c>
      <c r="L27" s="16"/>
      <c r="M27" s="34">
        <f>SUM(M14:M25)</f>
        <v>44919</v>
      </c>
      <c r="N27" s="16"/>
      <c r="O27" s="16"/>
      <c r="P27" s="34">
        <f>SUM(P14:P25)</f>
        <v>222931</v>
      </c>
      <c r="Q27" s="16"/>
      <c r="R27" s="34">
        <f>SUM(R14:R25)</f>
        <v>4601419</v>
      </c>
      <c r="S27" s="12"/>
      <c r="T27" s="34">
        <f>SUM(T14:T25)</f>
        <v>0</v>
      </c>
      <c r="U27" s="16"/>
      <c r="V27" s="34">
        <f>SUM(V14:V25)</f>
        <v>9344</v>
      </c>
    </row>
    <row r="28" ht="14.25" thickTop="1">
      <c r="A28" s="26"/>
    </row>
  </sheetData>
  <sheetProtection/>
  <mergeCells count="4">
    <mergeCell ref="C3:V3"/>
    <mergeCell ref="C5:V5"/>
    <mergeCell ref="C6:V6"/>
    <mergeCell ref="E9:R9"/>
  </mergeCells>
  <conditionalFormatting sqref="A12:V27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2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2014-03-10T17:03:15Z</cp:lastPrinted>
  <dcterms:created xsi:type="dcterms:W3CDTF">2009-06-22T13:37:23Z</dcterms:created>
  <dcterms:modified xsi:type="dcterms:W3CDTF">2019-03-28T15:12:19Z</dcterms:modified>
  <cp:category/>
  <cp:version/>
  <cp:contentType/>
  <cp:contentStatus/>
</cp:coreProperties>
</file>