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60" yWindow="0" windowWidth="28800" windowHeight="13020" activeTab="0"/>
  </bookViews>
  <sheets>
    <sheet name="WORKSHEET" sheetId="1" r:id="rId1"/>
    <sheet name="POC TABLES" sheetId="2" r:id="rId2"/>
    <sheet name="PRINT TABLES" sheetId="3" r:id="rId3"/>
    <sheet name="YEARLY RESET" sheetId="4" r:id="rId4"/>
    <sheet name="MACROS" sheetId="5" r:id="rId5"/>
  </sheets>
  <definedNames>
    <definedName name="\TABLES">'MACROS'!$C$25</definedName>
    <definedName name="\UPDATE">'MACROS'!$C$2:$C$15</definedName>
    <definedName name="\UPPAGE">'MACROS'!$C$23</definedName>
    <definedName name="\WORKSHEET">'MACROS'!$C$21</definedName>
    <definedName name="ANNCOST">'WORKSHEET'!$A$5</definedName>
    <definedName name="APOC">'POC TABLES'!$C$1:$C$368</definedName>
    <definedName name="APRIL">'POC TABLES'!$B$279:$B$308</definedName>
    <definedName name="AUGUST">'POC TABLES'!$B$35:$B$65</definedName>
    <definedName name="DECEMBER">'POC TABLES'!$B$157:$B$187</definedName>
    <definedName name="FEBRUARY">'POC TABLES'!$B$219:$B$247</definedName>
    <definedName name="FEDATE">'YEARLY RESET'!$F$6</definedName>
    <definedName name="FPOC">'POC TABLES'!$D$1:$D$369</definedName>
    <definedName name="FSDATE">'YEARLY RESET'!$F$5</definedName>
    <definedName name="FTOTAL">'POC TABLES'!$C$376</definedName>
    <definedName name="HLIST">'YEARLY RESET'!$H$5:$H$34</definedName>
    <definedName name="HOLIDAY">'YEARLY RESET'!$H$5:$H$34</definedName>
    <definedName name="JANUARY">'POC TABLES'!$B$188:$B$218</definedName>
    <definedName name="JULY">'POC TABLES'!$B$4:$B$34</definedName>
    <definedName name="JUNE">'POC TABLES'!$B$340:$B$369</definedName>
    <definedName name="MARCH">'POC TABLES'!$B$248:$B$278</definedName>
    <definedName name="MAY">'POC TABLES'!$B$309:$B$339</definedName>
    <definedName name="NOVEMBER">'POC TABLES'!$B$127:$B$156</definedName>
    <definedName name="OCTOBER">'POC TABLES'!$B$96:$B$126</definedName>
    <definedName name="_xlnm.Print_Area">'WORKSHEET'!$H$8</definedName>
    <definedName name="SEDATE">'YEARLY RESET'!$F$8</definedName>
    <definedName name="SEPTEMBER">'POC TABLES'!$B$66:$B$95</definedName>
    <definedName name="SSDATE">'YEARLY RESET'!$F$7</definedName>
    <definedName name="STOTAL">'POC TABLES'!$C$383</definedName>
    <definedName name="YEAR">'POC TABLES'!$A$3:$D$369</definedName>
  </definedNames>
  <calcPr fullCalcOnLoad="1"/>
</workbook>
</file>

<file path=xl/sharedStrings.xml><?xml version="1.0" encoding="utf-8"?>
<sst xmlns="http://schemas.openxmlformats.org/spreadsheetml/2006/main" count="91" uniqueCount="73">
  <si>
    <t>GIVEN THE AMOUNT TO SPEND:</t>
  </si>
  <si>
    <t>DATE STARTED</t>
  </si>
  <si>
    <t>DATE ENDED</t>
  </si>
  <si>
    <t>ACADEMIC OR FISCAL (A or F)?</t>
  </si>
  <si>
    <t>AMOUNT TO SPEND IN THIS PERIOD</t>
  </si>
  <si>
    <t>YIELDS THIS AS THE REQUIRED ANNUAL SALARY</t>
  </si>
  <si>
    <t>NOTE:  ONLY ERASE INFORMATION IN THE YELLOW CELLS!</t>
  </si>
  <si>
    <t>PERCENTAGE OF COMPLETION TABLE WORKSHEET</t>
  </si>
  <si>
    <t>GIVEN THE ANNUAL SALARY:</t>
  </si>
  <si>
    <t>ANNUAL SALARY</t>
  </si>
  <si>
    <t>AMOUNT SPENT IN THE PERIOD</t>
  </si>
  <si>
    <t>CURRENT YEAR</t>
  </si>
  <si>
    <t xml:space="preserve">  JULY WORKDAY TOTAL</t>
  </si>
  <si>
    <t xml:space="preserve">  AUGUST WORKDAY TOTAL</t>
  </si>
  <si>
    <t xml:space="preserve">  SEP WORKDAY TOTAL</t>
  </si>
  <si>
    <t xml:space="preserve">  OCT WORKDAY TOTAL</t>
  </si>
  <si>
    <t xml:space="preserve">  NOV WORKDAY TOTAL</t>
  </si>
  <si>
    <t xml:space="preserve">  DEC WORKDAY TOTAL</t>
  </si>
  <si>
    <t xml:space="preserve">  FALL WORKDAY TOTAL</t>
  </si>
  <si>
    <t xml:space="preserve">  JAN WORKDAY TOTAL</t>
  </si>
  <si>
    <t xml:space="preserve">  FEB WORKDAY TOTAL</t>
  </si>
  <si>
    <t xml:space="preserve">  MAR WORKDAY TOTAL</t>
  </si>
  <si>
    <t xml:space="preserve">  APR WORKDAY TOTAL</t>
  </si>
  <si>
    <t xml:space="preserve">  MAY WORKDAY TOTAL</t>
  </si>
  <si>
    <t xml:space="preserve">  JUNE WORKDAY TOTAL</t>
  </si>
  <si>
    <t xml:space="preserve">  SPRING WORKDAY TOTAL</t>
  </si>
  <si>
    <t>WORKDAY?</t>
  </si>
  <si>
    <t>ACADEMIC PERCENTAGE OF COMPLETION</t>
  </si>
  <si>
    <t>FISCAL YEAR PERCENTAGE OF COMPLETION</t>
  </si>
  <si>
    <t>NOTE: DO NOT ERASE ANYTHING IN BLUE!</t>
  </si>
  <si>
    <t>ACADEMIC PERCENTAGE OF COMPLETION TABLES - FALL SEMESTER</t>
  </si>
  <si>
    <t>JUL</t>
  </si>
  <si>
    <t>ACADEMIC PERCENTAGE OF COMPLETION TABLES  - SPRING SEMESTER</t>
  </si>
  <si>
    <t>JAN</t>
  </si>
  <si>
    <t>FISCAL YEAR PERCENTAGE OF COMPLETION TABLES - FALL SEMESTER</t>
  </si>
  <si>
    <t>FISCAL YEAR PERCENTAGE OF COMPLETION TABLES - SPRING SEMESTER</t>
  </si>
  <si>
    <t>AUG</t>
  </si>
  <si>
    <t>FEB</t>
  </si>
  <si>
    <t>SEP</t>
  </si>
  <si>
    <t>MAR</t>
  </si>
  <si>
    <t>OCT</t>
  </si>
  <si>
    <t>APR</t>
  </si>
  <si>
    <t>NOV</t>
  </si>
  <si>
    <t>MAY</t>
  </si>
  <si>
    <t>TOTAL WORK DAYS FIRST SEMESTER</t>
  </si>
  <si>
    <t>TOTAL WORK DAYS SECOND SEMESTER</t>
  </si>
  <si>
    <t>DEC</t>
  </si>
  <si>
    <t>JUN</t>
  </si>
  <si>
    <t>06/30/</t>
  </si>
  <si>
    <t>FIRST DAY OF FALL SEMESTER:</t>
  </si>
  <si>
    <t>LAST DAY OF FALL SEMESTER:</t>
  </si>
  <si>
    <t>FIRST DAY OF SPRING SEMESTER:</t>
  </si>
  <si>
    <t>LAST DAY OF SPRING SEMESTER:</t>
  </si>
  <si>
    <t>\update</t>
  </si>
  <si>
    <t>\WORKSHEET</t>
  </si>
  <si>
    <t>\update page</t>
  </si>
  <si>
    <t>\tables page</t>
  </si>
  <si>
    <t>{windowsoff}</t>
  </si>
  <si>
    <t>{SORT-KEY-DEFINE 1;"HLIST","ascend"}</t>
  </si>
  <si>
    <t>{SORT HLIST}</t>
  </si>
  <si>
    <t>{select d:h5}</t>
  </si>
  <si>
    <t>{end}{select-down}</t>
  </si>
  <si>
    <t>{range-name-create "holiday"}</t>
  </si>
  <si>
    <t>{edit-copy holiday}</t>
  </si>
  <si>
    <t>{blank hlist}</t>
  </si>
  <si>
    <t>{edit-paste hlist}</t>
  </si>
  <si>
    <t>{calc}</t>
  </si>
  <si>
    <t>{windowson}</t>
  </si>
  <si>
    <t>{EDIT-GOTO A:H8}</t>
  </si>
  <si>
    <t>{edit-goto d:b1}</t>
  </si>
  <si>
    <t>{edit-goto c:a1}</t>
  </si>
  <si>
    <t>PLEASE ENTER HOLIDAYS IN THE YELLOW SQUARES TO THE LEFT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</si>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</sst>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E+00"/>
    <numFmt numFmtId="173" formatCode="mm/dd/yy"/>
    <numFmt numFmtId="174" formatCode="[$$-409]#,##0"/>
    <numFmt numFmtId="175" formatCode="[$$-409]#,##0.00"/>
    <numFmt numFmtId="176" formatCode="#,##0.0000000"/>
    <numFmt numFmtId="177" formatCode="[$$-409]#,##0.00_);\([$$-409]#,##0.00\)"/>
    <numFmt numFmtId="178" formatCode="[$$-409]#,##0.0_);\([$$-409]#,##0.0\)"/>
    <numFmt numFmtId="179" formatCode="0.000000"/>
    <numFmt numFmtId="180" formatCode="&quot;$&quot;#,##0.000000"/>
    <numFmt numFmtId="181" formatCode="#,##0.000000"/>
    <numFmt numFmtId="182" formatCode="0.0000000"/>
  </numFmts>
  <fonts count="5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lbertus Extra Bold"/>
      <family val="0"/>
    </font>
    <font>
      <sz val="18"/>
      <name val="Albertus Extra Bold"/>
      <family val="0"/>
    </font>
    <font>
      <sz val="14"/>
      <name val="Impact"/>
      <family val="0"/>
    </font>
    <font>
      <sz val="10"/>
      <color indexed="18"/>
      <name val="Arial"/>
      <family val="0"/>
    </font>
    <font>
      <sz val="14"/>
      <color indexed="18"/>
      <name val="Humanst521 Lt BT"/>
      <family val="0"/>
    </font>
    <font>
      <sz val="18"/>
      <name val="Impact"/>
      <family val="0"/>
    </font>
    <font>
      <b/>
      <sz val="12"/>
      <name val="Arial"/>
      <family val="0"/>
    </font>
    <font>
      <b/>
      <sz val="12"/>
      <color indexed="12"/>
      <name val="Arial"/>
      <family val="0"/>
    </font>
    <font>
      <sz val="12"/>
      <color indexed="8"/>
      <name val="Arial"/>
      <family val="0"/>
    </font>
    <font>
      <b/>
      <i/>
      <sz val="12"/>
      <name val="Arial"/>
      <family val="0"/>
    </font>
    <font>
      <sz val="6"/>
      <name val="Arial"/>
      <family val="0"/>
    </font>
    <font>
      <b/>
      <sz val="14"/>
      <name val="Arial"/>
      <family val="0"/>
    </font>
    <font>
      <sz val="10"/>
      <name val="Arial"/>
      <family val="0"/>
    </font>
    <font>
      <u val="single"/>
      <sz val="10"/>
      <name val="Arial"/>
      <family val="0"/>
    </font>
    <font>
      <u val="single"/>
      <sz val="12"/>
      <name val="Arial"/>
      <family val="0"/>
    </font>
    <font>
      <b/>
      <sz val="14"/>
      <color indexed="18"/>
      <name val="Arial"/>
      <family val="0"/>
    </font>
    <font>
      <sz val="14"/>
      <color indexed="18"/>
      <name val="Arial"/>
      <family val="0"/>
    </font>
    <font>
      <sz val="14"/>
      <name val="Arial"/>
      <family val="0"/>
    </font>
    <font>
      <u val="single"/>
      <sz val="8.75"/>
      <color indexed="12"/>
      <name val="Arial"/>
      <family val="0"/>
    </font>
    <font>
      <u val="single"/>
      <sz val="8.75"/>
      <color indexed="36"/>
      <name val="Arial"/>
      <family val="0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2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thin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172" fontId="0" fillId="0" borderId="0" xfId="0" applyNumberFormat="1" applyFont="1" applyAlignment="1" applyProtection="1">
      <alignment horizontal="right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174" fontId="0" fillId="0" borderId="0" xfId="0" applyNumberFormat="1" applyFont="1" applyAlignment="1" applyProtection="1">
      <alignment/>
      <protection locked="0"/>
    </xf>
    <xf numFmtId="172" fontId="4" fillId="0" borderId="0" xfId="0" applyNumberFormat="1" applyFont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172" fontId="0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NumberFormat="1" applyFont="1" applyAlignment="1" applyProtection="1">
      <alignment horizontal="centerContinuous" vertical="center"/>
      <protection locked="0"/>
    </xf>
    <xf numFmtId="174" fontId="5" fillId="0" borderId="0" xfId="0" applyNumberFormat="1" applyFont="1" applyAlignment="1" applyProtection="1">
      <alignment horizontal="center" vertical="center"/>
      <protection locked="0"/>
    </xf>
    <xf numFmtId="174" fontId="4" fillId="0" borderId="0" xfId="0" applyNumberFormat="1" applyFont="1" applyAlignment="1" applyProtection="1">
      <alignment horizontal="centerContinuous" vertical="center"/>
      <protection locked="0"/>
    </xf>
    <xf numFmtId="174" fontId="0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172" fontId="6" fillId="0" borderId="0" xfId="0" applyNumberFormat="1" applyFont="1" applyAlignment="1" applyProtection="1">
      <alignment horizontal="left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174" fontId="6" fillId="0" borderId="0" xfId="0" applyNumberFormat="1" applyFont="1" applyAlignme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172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172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174" fontId="0" fillId="0" borderId="12" xfId="0" applyNumberFormat="1" applyFont="1" applyBorder="1" applyAlignment="1" applyProtection="1">
      <alignment/>
      <protection locked="0"/>
    </xf>
    <xf numFmtId="172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172" fontId="7" fillId="33" borderId="14" xfId="0" applyNumberFormat="1" applyFont="1" applyFill="1" applyBorder="1" applyAlignment="1" applyProtection="1">
      <alignment horizontal="right" vertical="center" wrapText="1"/>
      <protection locked="0"/>
    </xf>
    <xf numFmtId="172" fontId="7" fillId="33" borderId="15" xfId="0" applyNumberFormat="1" applyFont="1" applyFill="1" applyBorder="1" applyAlignment="1" applyProtection="1">
      <alignment horizontal="right" vertical="center" wrapText="1"/>
      <protection locked="0"/>
    </xf>
    <xf numFmtId="172" fontId="0" fillId="0" borderId="12" xfId="0" applyNumberForma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 horizontal="right"/>
      <protection locked="0"/>
    </xf>
    <xf numFmtId="172" fontId="0" fillId="0" borderId="11" xfId="0" applyNumberFormat="1" applyFont="1" applyBorder="1" applyAlignment="1" applyProtection="1">
      <alignment horizontal="right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174" fontId="0" fillId="0" borderId="11" xfId="0" applyNumberFormat="1" applyFont="1" applyBorder="1" applyAlignment="1" applyProtection="1">
      <alignment/>
      <protection locked="0"/>
    </xf>
    <xf numFmtId="172" fontId="9" fillId="0" borderId="0" xfId="0" applyNumberFormat="1" applyFont="1" applyAlignment="1" applyProtection="1">
      <alignment horizontal="centerContinuous" vertical="center"/>
      <protection locked="0"/>
    </xf>
    <xf numFmtId="173" fontId="0" fillId="0" borderId="0" xfId="0" applyNumberFormat="1" applyAlignment="1">
      <alignment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3" fontId="10" fillId="0" borderId="13" xfId="0" applyNumberFormat="1" applyFont="1" applyBorder="1" applyAlignment="1" applyProtection="1">
      <alignment horizontal="left" wrapText="1"/>
      <protection locked="0"/>
    </xf>
    <xf numFmtId="173" fontId="10" fillId="0" borderId="13" xfId="0" applyNumberFormat="1" applyFont="1" applyBorder="1" applyAlignment="1" applyProtection="1">
      <alignment horizontal="center" wrapText="1"/>
      <protection locked="0"/>
    </xf>
    <xf numFmtId="0" fontId="11" fillId="0" borderId="12" xfId="0" applyNumberFormat="1" applyFont="1" applyBorder="1" applyAlignment="1" applyProtection="1">
      <alignment horizontal="centerContinuous"/>
      <protection locked="0"/>
    </xf>
    <xf numFmtId="172" fontId="10" fillId="0" borderId="0" xfId="0" applyNumberFormat="1" applyFont="1" applyAlignment="1">
      <alignment horizontal="centerContinuous"/>
    </xf>
    <xf numFmtId="172" fontId="10" fillId="0" borderId="0" xfId="0" applyNumberFormat="1" applyFont="1" applyAlignment="1">
      <alignment horizontal="left" wrapText="1"/>
    </xf>
    <xf numFmtId="173" fontId="0" fillId="0" borderId="12" xfId="0" applyNumberFormat="1" applyFont="1" applyBorder="1" applyAlignment="1" applyProtection="1">
      <alignment horizontal="left" wrapText="1"/>
      <protection locked="0"/>
    </xf>
    <xf numFmtId="0" fontId="0" fillId="0" borderId="12" xfId="0" applyNumberFormat="1" applyFont="1" applyBorder="1" applyAlignment="1" applyProtection="1">
      <alignment horizontal="left" wrapText="1"/>
      <protection locked="0"/>
    </xf>
    <xf numFmtId="172" fontId="0" fillId="0" borderId="0" xfId="0" applyNumberFormat="1" applyFont="1" applyAlignment="1">
      <alignment horizontal="left" wrapText="1"/>
    </xf>
    <xf numFmtId="176" fontId="0" fillId="0" borderId="16" xfId="0" applyNumberFormat="1" applyFont="1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 locked="0"/>
    </xf>
    <xf numFmtId="173" fontId="0" fillId="0" borderId="16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0" xfId="0" applyFont="1" applyAlignment="1">
      <alignment/>
    </xf>
    <xf numFmtId="0" fontId="13" fillId="0" borderId="16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Continuous" wrapText="1"/>
    </xf>
    <xf numFmtId="0" fontId="1" fillId="0" borderId="20" xfId="0" applyFont="1" applyBorder="1" applyAlignment="1">
      <alignment horizontal="centerContinuous" wrapText="1"/>
    </xf>
    <xf numFmtId="0" fontId="0" fillId="0" borderId="21" xfId="0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20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6" fillId="0" borderId="18" xfId="0" applyFont="1" applyBorder="1" applyAlignment="1">
      <alignment/>
    </xf>
    <xf numFmtId="0" fontId="0" fillId="0" borderId="20" xfId="0" applyBorder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6" fillId="0" borderId="21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20" fillId="33" borderId="23" xfId="0" applyFont="1" applyFill="1" applyBorder="1" applyAlignment="1">
      <alignment horizontal="right" vertical="center"/>
    </xf>
    <xf numFmtId="0" fontId="20" fillId="33" borderId="14" xfId="0" applyFont="1" applyFill="1" applyBorder="1" applyAlignment="1">
      <alignment horizontal="right" vertical="center"/>
    </xf>
    <xf numFmtId="0" fontId="19" fillId="33" borderId="14" xfId="0" applyFont="1" applyFill="1" applyBorder="1" applyAlignment="1">
      <alignment horizontal="right"/>
    </xf>
    <xf numFmtId="0" fontId="0" fillId="0" borderId="24" xfId="0" applyBorder="1" applyAlignment="1">
      <alignment/>
    </xf>
    <xf numFmtId="0" fontId="19" fillId="33" borderId="14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right"/>
    </xf>
    <xf numFmtId="0" fontId="21" fillId="0" borderId="14" xfId="0" applyFont="1" applyBorder="1" applyAlignment="1">
      <alignment/>
    </xf>
    <xf numFmtId="0" fontId="15" fillId="0" borderId="25" xfId="0" applyFont="1" applyBorder="1" applyAlignment="1">
      <alignment/>
    </xf>
    <xf numFmtId="0" fontId="0" fillId="34" borderId="2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2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4" fontId="0" fillId="0" borderId="16" xfId="0" applyNumberFormat="1" applyFont="1" applyBorder="1" applyAlignment="1" applyProtection="1">
      <alignment/>
      <protection locked="0"/>
    </xf>
    <xf numFmtId="14" fontId="12" fillId="0" borderId="16" xfId="0" applyNumberFormat="1" applyFont="1" applyBorder="1" applyAlignment="1" applyProtection="1">
      <alignment horizontal="right"/>
      <protection locked="0"/>
    </xf>
    <xf numFmtId="0" fontId="24" fillId="33" borderId="26" xfId="0" applyFont="1" applyFill="1" applyBorder="1" applyAlignment="1">
      <alignment horizontal="centerContinuous" vertical="center" wrapText="1"/>
    </xf>
    <xf numFmtId="0" fontId="24" fillId="33" borderId="27" xfId="0" applyFont="1" applyFill="1" applyBorder="1" applyAlignment="1">
      <alignment horizontal="centerContinuous"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Continuous" wrapText="1"/>
    </xf>
    <xf numFmtId="0" fontId="0" fillId="0" borderId="14" xfId="0" applyFont="1" applyBorder="1" applyAlignment="1">
      <alignment/>
    </xf>
    <xf numFmtId="0" fontId="16" fillId="0" borderId="28" xfId="0" applyFont="1" applyBorder="1" applyAlignment="1">
      <alignment/>
    </xf>
    <xf numFmtId="14" fontId="1" fillId="35" borderId="29" xfId="0" applyNumberFormat="1" applyFont="1" applyFill="1" applyBorder="1" applyAlignment="1">
      <alignment horizontal="center"/>
    </xf>
    <xf numFmtId="14" fontId="1" fillId="35" borderId="30" xfId="0" applyNumberFormat="1" applyFont="1" applyFill="1" applyBorder="1" applyAlignment="1">
      <alignment horizontal="center"/>
    </xf>
    <xf numFmtId="177" fontId="8" fillId="33" borderId="23" xfId="0" applyNumberFormat="1" applyFont="1" applyFill="1" applyBorder="1" applyAlignment="1" applyProtection="1">
      <alignment horizontal="center" vertical="center" wrapText="1"/>
      <protection/>
    </xf>
    <xf numFmtId="182" fontId="16" fillId="0" borderId="16" xfId="0" applyNumberFormat="1" applyFont="1" applyBorder="1" applyAlignment="1">
      <alignment/>
    </xf>
    <xf numFmtId="182" fontId="16" fillId="0" borderId="18" xfId="0" applyNumberFormat="1" applyFont="1" applyBorder="1" applyAlignment="1">
      <alignment/>
    </xf>
    <xf numFmtId="14" fontId="1" fillId="35" borderId="30" xfId="0" applyNumberFormat="1" applyFont="1" applyFill="1" applyBorder="1" applyAlignment="1">
      <alignment horizontal="center"/>
    </xf>
    <xf numFmtId="0" fontId="0" fillId="36" borderId="30" xfId="0" applyNumberFormat="1" applyFill="1" applyBorder="1" applyAlignment="1" applyProtection="1">
      <alignment horizontal="center" vertical="center"/>
      <protection locked="0"/>
    </xf>
    <xf numFmtId="173" fontId="0" fillId="36" borderId="31" xfId="0" applyNumberFormat="1" applyFill="1" applyBorder="1" applyAlignment="1" applyProtection="1">
      <alignment horizontal="center"/>
      <protection locked="0"/>
    </xf>
    <xf numFmtId="173" fontId="0" fillId="36" borderId="30" xfId="0" applyNumberFormat="1" applyFill="1" applyBorder="1" applyAlignment="1" applyProtection="1">
      <alignment horizontal="center"/>
      <protection locked="0"/>
    </xf>
    <xf numFmtId="174" fontId="0" fillId="36" borderId="3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15" fillId="0" borderId="0" xfId="0" applyFont="1" applyBorder="1" applyAlignment="1">
      <alignment/>
    </xf>
    <xf numFmtId="176" fontId="16" fillId="0" borderId="16" xfId="0" applyNumberFormat="1" applyFont="1" applyBorder="1" applyAlignment="1">
      <alignment/>
    </xf>
    <xf numFmtId="176" fontId="16" fillId="0" borderId="18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showGridLines="0" showRowColHeaders="0" tabSelected="1" showOutlineSymbols="0" zoomScale="73" zoomScaleNormal="73" workbookViewId="0" topLeftCell="E1">
      <selection activeCell="E1" sqref="E1"/>
    </sheetView>
  </sheetViews>
  <sheetFormatPr defaultColWidth="9.6640625" defaultRowHeight="15"/>
  <cols>
    <col min="1" max="2" width="13.6640625" style="1" hidden="1" customWidth="1"/>
    <col min="3" max="3" width="10.6640625" style="1" hidden="1" customWidth="1"/>
    <col min="4" max="4" width="11.6640625" style="1" hidden="1" customWidth="1"/>
    <col min="5" max="5" width="8.6640625" style="1" customWidth="1"/>
    <col min="6" max="6" width="14.6640625" style="1" customWidth="1"/>
    <col min="7" max="7" width="1.66796875" style="1" hidden="1" customWidth="1"/>
    <col min="8" max="8" width="13.6640625" style="1" customWidth="1"/>
    <col min="9" max="9" width="5.6640625" style="1" customWidth="1"/>
    <col min="10" max="10" width="14.6640625" style="1" customWidth="1"/>
    <col min="11" max="11" width="1.66796875" style="1" customWidth="1"/>
    <col min="12" max="12" width="13.6640625" style="1" customWidth="1"/>
    <col min="13" max="13" width="4.6640625" style="1" customWidth="1"/>
    <col min="14" max="14" width="14.6640625" style="1" customWidth="1"/>
    <col min="15" max="15" width="1.66796875" style="1" customWidth="1"/>
    <col min="16" max="16" width="11.6640625" style="1" customWidth="1"/>
    <col min="17" max="18" width="15.6640625" style="1" customWidth="1"/>
    <col min="19" max="16384" width="9.6640625" style="1" customWidth="1"/>
  </cols>
  <sheetData>
    <row r="1" spans="1:16" ht="15.75">
      <c r="A1" s="3">
        <f>H8</f>
        <v>0</v>
      </c>
      <c r="B1" s="3">
        <f>H9</f>
        <v>0</v>
      </c>
      <c r="C1" s="2" t="str">
        <f>IF((H10)="A",VLOOKUP((A1)-1,YEAR,3),IF((H10)="F",VLOOKUP((A1)-1,YEAR,4)," "))</f>
        <v> </v>
      </c>
      <c r="D1" s="2" t="str">
        <f>IF((H10)="A",VLOOKUP(B1,YEAR,3),IF((H10)="F",VLOOKUP(B1,YEAR,4)," "))</f>
        <v> </v>
      </c>
      <c r="E1" s="3"/>
      <c r="F1" s="4"/>
      <c r="G1" s="4"/>
      <c r="H1" s="5"/>
      <c r="I1" s="6"/>
      <c r="J1" s="7"/>
      <c r="K1" s="7"/>
      <c r="L1" s="6"/>
      <c r="M1" s="8"/>
      <c r="N1" s="8"/>
      <c r="O1" s="8"/>
      <c r="P1" s="8"/>
    </row>
    <row r="2" spans="1:16" ht="24.75">
      <c r="A2" s="3">
        <f>L8</f>
        <v>0</v>
      </c>
      <c r="B2" s="3">
        <f>L9</f>
        <v>0</v>
      </c>
      <c r="C2" s="2" t="str">
        <f>IF((L10)="A",VLOOKUP(A2-1,YEAR,3),IF((L10)="F",VLOOKUP(A2-1,YEAR,4)," "))</f>
        <v> </v>
      </c>
      <c r="D2" s="2" t="str">
        <f>IF((L10)="A",VLOOKUP(B2,YEAR,3),IF((L10)="F",VLOOKUP(B2,YEAR,4)," "))</f>
        <v> </v>
      </c>
      <c r="E2" s="3"/>
      <c r="F2" s="9"/>
      <c r="G2" s="9"/>
      <c r="H2" s="10"/>
      <c r="I2" s="11" t="s">
        <v>7</v>
      </c>
      <c r="J2" s="12"/>
      <c r="K2" s="12"/>
      <c r="L2" s="13"/>
      <c r="M2" s="6"/>
      <c r="N2" s="8"/>
      <c r="O2" s="8"/>
      <c r="P2" s="8"/>
    </row>
    <row r="3" spans="1:16" ht="15">
      <c r="A3" s="3">
        <f>P8</f>
        <v>0</v>
      </c>
      <c r="B3" s="3">
        <f>P9</f>
        <v>0</v>
      </c>
      <c r="C3" s="2" t="e">
        <f>VLOOKUP((A3-1),YEAR,3)</f>
        <v>#N/A</v>
      </c>
      <c r="D3" s="2" t="e">
        <f>VLOOKUP(B3,YEAR,3)</f>
        <v>#N/A</v>
      </c>
      <c r="E3" s="3"/>
      <c r="F3" s="4"/>
      <c r="G3" s="4"/>
      <c r="H3" s="5"/>
      <c r="I3" s="6"/>
      <c r="J3" s="6"/>
      <c r="K3" s="6"/>
      <c r="L3" s="6"/>
      <c r="M3" s="6"/>
      <c r="N3" s="8"/>
      <c r="O3" s="8"/>
      <c r="P3" s="8"/>
    </row>
    <row r="4" spans="1:16" ht="15">
      <c r="A4" s="2"/>
      <c r="B4" s="2"/>
      <c r="C4" s="2"/>
      <c r="D4" s="2"/>
      <c r="E4" s="3"/>
      <c r="F4" s="4"/>
      <c r="G4" s="4"/>
      <c r="H4" s="14"/>
      <c r="I4" s="6"/>
      <c r="J4" s="6"/>
      <c r="K4" s="6"/>
      <c r="L4" s="6"/>
      <c r="M4" s="6"/>
      <c r="N4" s="8"/>
      <c r="O4" s="8"/>
      <c r="P4" s="8"/>
    </row>
    <row r="5" spans="1:16" ht="18">
      <c r="A5" s="15" t="e">
        <f>IF(ISERR(C3),"",(D3-C3)*P10)</f>
        <v>#N/A</v>
      </c>
      <c r="B5" s="2"/>
      <c r="C5" s="2"/>
      <c r="D5" s="2"/>
      <c r="E5" s="3"/>
      <c r="F5" s="16" t="s">
        <v>0</v>
      </c>
      <c r="G5" s="16"/>
      <c r="H5" s="17"/>
      <c r="I5" s="18"/>
      <c r="J5" s="18" t="s">
        <v>8</v>
      </c>
      <c r="K5" s="18"/>
      <c r="L5" s="18"/>
      <c r="M5" s="6"/>
      <c r="N5" s="8"/>
      <c r="O5" s="8"/>
      <c r="P5" s="8"/>
    </row>
    <row r="6" spans="1:16" ht="15">
      <c r="A6" s="2">
        <f>P10/9</f>
        <v>0</v>
      </c>
      <c r="B6" s="2"/>
      <c r="C6" s="2"/>
      <c r="D6" s="2"/>
      <c r="E6" s="3"/>
      <c r="F6" s="4"/>
      <c r="G6" s="4"/>
      <c r="H6" s="14"/>
      <c r="I6" s="6"/>
      <c r="J6" s="6"/>
      <c r="K6" s="6"/>
      <c r="L6" s="6"/>
      <c r="M6" s="6"/>
      <c r="N6" s="8"/>
      <c r="O6" s="8"/>
      <c r="P6" s="8"/>
    </row>
    <row r="7" spans="1:16" ht="15">
      <c r="A7" s="19" t="e">
        <f>MOD(ANNCOST,A6)</f>
        <v>#N/A</v>
      </c>
      <c r="B7" s="2"/>
      <c r="C7" s="2"/>
      <c r="D7" s="2"/>
      <c r="E7" s="3"/>
      <c r="F7" s="4"/>
      <c r="G7" s="4"/>
      <c r="H7" s="14"/>
      <c r="I7" s="6"/>
      <c r="J7" s="6"/>
      <c r="K7" s="6"/>
      <c r="L7" s="6"/>
      <c r="M7" s="6"/>
      <c r="N7" s="8"/>
      <c r="O7" s="8"/>
      <c r="P7" s="8"/>
    </row>
    <row r="8" spans="1:16" ht="15">
      <c r="A8" s="2"/>
      <c r="B8" s="2"/>
      <c r="C8" s="2"/>
      <c r="D8" s="2"/>
      <c r="E8" s="3"/>
      <c r="F8" s="20" t="s">
        <v>1</v>
      </c>
      <c r="G8" s="21"/>
      <c r="H8" s="117"/>
      <c r="I8" s="22"/>
      <c r="J8" s="23" t="s">
        <v>1</v>
      </c>
      <c r="K8" s="21"/>
      <c r="L8" s="117"/>
      <c r="M8" s="22"/>
      <c r="N8" s="8"/>
      <c r="O8" s="8"/>
      <c r="P8" s="8"/>
    </row>
    <row r="9" spans="1:16" ht="15">
      <c r="A9" s="8"/>
      <c r="B9" s="2"/>
      <c r="C9" s="2"/>
      <c r="D9" s="2"/>
      <c r="E9" s="3"/>
      <c r="F9" s="20" t="s">
        <v>2</v>
      </c>
      <c r="G9" s="24"/>
      <c r="H9" s="118"/>
      <c r="I9" s="22"/>
      <c r="J9" s="25" t="s">
        <v>2</v>
      </c>
      <c r="K9" s="24"/>
      <c r="L9" s="118"/>
      <c r="M9" s="22"/>
      <c r="N9" s="8"/>
      <c r="O9" s="8"/>
      <c r="P9" s="8"/>
    </row>
    <row r="10" spans="1:16" ht="27.75" customHeight="1">
      <c r="A10" s="8"/>
      <c r="B10" s="2"/>
      <c r="C10" s="3"/>
      <c r="D10" s="2"/>
      <c r="E10" s="3"/>
      <c r="F10" s="20" t="s">
        <v>3</v>
      </c>
      <c r="G10" s="24"/>
      <c r="H10" s="116"/>
      <c r="I10" s="22"/>
      <c r="J10" s="25" t="s">
        <v>3</v>
      </c>
      <c r="K10" s="24"/>
      <c r="L10" s="116"/>
      <c r="M10" s="22"/>
      <c r="N10" s="8"/>
      <c r="O10" s="8"/>
      <c r="P10" s="8"/>
    </row>
    <row r="11" spans="1:16" ht="49.5" customHeight="1">
      <c r="A11" s="8"/>
      <c r="B11" s="2"/>
      <c r="C11" s="2"/>
      <c r="D11" s="2"/>
      <c r="E11" s="3"/>
      <c r="F11" s="20" t="s">
        <v>4</v>
      </c>
      <c r="G11" s="24"/>
      <c r="H11" s="119"/>
      <c r="I11" s="26"/>
      <c r="J11" s="25" t="s">
        <v>9</v>
      </c>
      <c r="K11" s="24"/>
      <c r="L11" s="119"/>
      <c r="M11" s="22"/>
      <c r="N11" s="8"/>
      <c r="O11" s="8"/>
      <c r="P11" s="8"/>
    </row>
    <row r="12" spans="1:16" ht="39.75" customHeight="1">
      <c r="A12" s="2"/>
      <c r="B12" s="2"/>
      <c r="C12" s="2"/>
      <c r="D12" s="2"/>
      <c r="E12" s="3"/>
      <c r="F12" s="20" t="s">
        <v>5</v>
      </c>
      <c r="G12" s="24"/>
      <c r="H12" s="112" t="e">
        <f>IF(OR(ISERR(C1),(D1-C1=0)),"",H11/(D1-C1))</f>
        <v>#VALUE!</v>
      </c>
      <c r="I12" s="22"/>
      <c r="J12" s="25" t="s">
        <v>10</v>
      </c>
      <c r="K12" s="24"/>
      <c r="L12" s="112" t="e">
        <f>IF(ISERR(C2),"",(D2-C2)*L11)</f>
        <v>#VALUE!</v>
      </c>
      <c r="M12" s="22"/>
      <c r="N12" s="8"/>
      <c r="O12" s="8"/>
      <c r="P12" s="8"/>
    </row>
    <row r="13" spans="1:16" ht="15">
      <c r="A13" s="2"/>
      <c r="B13" s="2"/>
      <c r="C13" s="2"/>
      <c r="D13" s="2"/>
      <c r="E13" s="3"/>
      <c r="F13" s="27"/>
      <c r="G13" s="28"/>
      <c r="H13" s="29"/>
      <c r="I13" s="6"/>
      <c r="J13" s="30"/>
      <c r="K13" s="30"/>
      <c r="L13" s="30"/>
      <c r="M13" s="6"/>
      <c r="N13" s="8"/>
      <c r="O13" s="8"/>
      <c r="P13" s="8"/>
    </row>
    <row r="14" spans="1:16" ht="15">
      <c r="A14" s="2"/>
      <c r="B14" s="2"/>
      <c r="C14" s="2"/>
      <c r="D14" s="2"/>
      <c r="E14" s="3"/>
      <c r="F14" s="4"/>
      <c r="G14" s="4"/>
      <c r="H14" s="14"/>
      <c r="I14" s="6"/>
      <c r="J14" s="6"/>
      <c r="K14" s="6"/>
      <c r="L14" s="6"/>
      <c r="M14" s="6"/>
      <c r="N14" s="8"/>
      <c r="O14" s="8"/>
      <c r="P14" s="8"/>
    </row>
    <row r="15" spans="1:16" ht="15">
      <c r="A15" s="2"/>
      <c r="B15" s="2"/>
      <c r="C15" s="2"/>
      <c r="D15" s="2"/>
      <c r="E15" s="3"/>
      <c r="F15" s="4"/>
      <c r="G15" s="4"/>
      <c r="H15" s="14"/>
      <c r="I15" s="6"/>
      <c r="J15" s="6"/>
      <c r="K15" s="6"/>
      <c r="L15" s="13"/>
      <c r="M15" s="6"/>
      <c r="N15" s="8"/>
      <c r="O15" s="8"/>
      <c r="P15" s="8"/>
    </row>
    <row r="16" spans="1:16" ht="22.5">
      <c r="A16" s="2"/>
      <c r="B16" s="2"/>
      <c r="C16" s="2"/>
      <c r="D16" s="2"/>
      <c r="E16" s="3"/>
      <c r="F16" s="31" t="s">
        <v>6</v>
      </c>
      <c r="G16" s="31"/>
      <c r="H16" s="10"/>
      <c r="I16" s="13"/>
      <c r="J16" s="13"/>
      <c r="L16" s="13"/>
      <c r="M16" s="6"/>
      <c r="N16" s="8"/>
      <c r="O16" s="8"/>
      <c r="P16" s="8"/>
    </row>
    <row r="17" spans="1:16" ht="15">
      <c r="A17" s="2"/>
      <c r="B17" s="2"/>
      <c r="C17" s="2"/>
      <c r="D17" s="2"/>
      <c r="E17" s="3"/>
      <c r="F17" s="4"/>
      <c r="G17" s="4"/>
      <c r="H17" s="14"/>
      <c r="I17" s="6"/>
      <c r="J17" s="6"/>
      <c r="K17" s="6"/>
      <c r="L17" s="6"/>
      <c r="M17" s="6"/>
      <c r="N17" s="8"/>
      <c r="O17" s="8"/>
      <c r="P17" s="8"/>
    </row>
    <row r="18" spans="1:16" ht="15">
      <c r="A18" s="2"/>
      <c r="B18" s="2"/>
      <c r="C18" s="2"/>
      <c r="D18" s="2"/>
      <c r="E18" s="3"/>
      <c r="F18" s="4"/>
      <c r="G18" s="4"/>
      <c r="H18" s="14"/>
      <c r="I18" s="6"/>
      <c r="J18" s="6"/>
      <c r="K18" s="6"/>
      <c r="L18" s="6"/>
      <c r="M18" s="6"/>
      <c r="N18" s="8"/>
      <c r="O18" s="8"/>
      <c r="P18" s="8"/>
    </row>
    <row r="19" spans="1:16" ht="15">
      <c r="A19" s="2"/>
      <c r="B19" s="2"/>
      <c r="C19" s="2"/>
      <c r="D19" s="2"/>
      <c r="E19" s="3"/>
      <c r="F19" s="4"/>
      <c r="G19" s="4"/>
      <c r="H19" s="14"/>
      <c r="I19" s="6"/>
      <c r="J19" s="6"/>
      <c r="K19" s="6"/>
      <c r="L19" s="6"/>
      <c r="M19" s="6"/>
      <c r="N19" s="8"/>
      <c r="O19" s="8"/>
      <c r="P19" s="8"/>
    </row>
    <row r="20" spans="1:17" ht="15">
      <c r="A20" s="2"/>
      <c r="B20" s="2"/>
      <c r="C20" s="2"/>
      <c r="D20" s="2"/>
      <c r="E20" s="3"/>
      <c r="F20" s="4"/>
      <c r="G20" s="4"/>
      <c r="H20" s="14"/>
      <c r="I20" s="6"/>
      <c r="J20" s="6"/>
      <c r="K20" s="6"/>
      <c r="L20" s="6"/>
      <c r="M20" s="6"/>
      <c r="N20" s="8"/>
      <c r="O20" s="8"/>
      <c r="P20" s="8"/>
      <c r="Q20" s="3"/>
    </row>
    <row r="21" spans="1:16" ht="15">
      <c r="A21" s="2"/>
      <c r="B21" s="2"/>
      <c r="C21" s="2"/>
      <c r="D21" s="2"/>
      <c r="F21" s="4"/>
      <c r="G21" s="4"/>
      <c r="H21" s="14"/>
      <c r="I21" s="6"/>
      <c r="J21" s="6"/>
      <c r="K21" s="6"/>
      <c r="L21" s="6"/>
      <c r="M21" s="6"/>
      <c r="N21" s="8"/>
      <c r="O21" s="8"/>
      <c r="P21" s="8"/>
    </row>
    <row r="22" spans="1:16" ht="15">
      <c r="A22" s="2"/>
      <c r="B22" s="2"/>
      <c r="C22" s="2"/>
      <c r="D22" s="2"/>
      <c r="E22" s="3"/>
      <c r="F22" s="4"/>
      <c r="G22" s="4"/>
      <c r="H22" s="14"/>
      <c r="I22" s="6"/>
      <c r="J22" s="6"/>
      <c r="K22" s="6"/>
      <c r="L22" s="6"/>
      <c r="M22" s="6"/>
      <c r="N22" s="8"/>
      <c r="O22" s="8"/>
      <c r="P22" s="8"/>
    </row>
    <row r="23" spans="1:16" ht="15">
      <c r="A23" s="2"/>
      <c r="B23" s="2"/>
      <c r="C23" s="2"/>
      <c r="D23" s="2"/>
      <c r="E23" s="3"/>
      <c r="F23" s="4"/>
      <c r="G23" s="4"/>
      <c r="H23" s="14"/>
      <c r="I23" s="6"/>
      <c r="J23" s="6"/>
      <c r="K23" s="6"/>
      <c r="L23" s="6"/>
      <c r="M23" s="6"/>
      <c r="N23" s="8"/>
      <c r="O23" s="8"/>
      <c r="P23" s="8"/>
    </row>
    <row r="24" spans="1:16" ht="15">
      <c r="A24" s="8"/>
      <c r="B24" s="8"/>
      <c r="C24" s="8"/>
      <c r="D24" s="8"/>
      <c r="E24" s="3"/>
      <c r="F24" s="4"/>
      <c r="G24" s="4"/>
      <c r="H24" s="5"/>
      <c r="I24" s="8"/>
      <c r="J24" s="8"/>
      <c r="K24" s="8"/>
      <c r="L24" s="6"/>
      <c r="M24" s="6"/>
      <c r="N24" s="8"/>
      <c r="O24" s="8"/>
      <c r="P24" s="8"/>
    </row>
    <row r="25" spans="1:16" ht="15">
      <c r="A25" s="8"/>
      <c r="B25" s="8"/>
      <c r="C25" s="8"/>
      <c r="D25" s="8"/>
      <c r="E25" s="3"/>
      <c r="F25" s="4"/>
      <c r="G25" s="4"/>
      <c r="H25" s="5"/>
      <c r="I25" s="8"/>
      <c r="J25" s="8"/>
      <c r="K25" s="8"/>
      <c r="L25" s="6"/>
      <c r="M25" s="6"/>
      <c r="N25" s="8"/>
      <c r="O25" s="8"/>
      <c r="P25" s="8"/>
    </row>
    <row r="26" spans="1:16" ht="15">
      <c r="A26" s="8"/>
      <c r="B26" s="8"/>
      <c r="C26" s="8"/>
      <c r="D26" s="8"/>
      <c r="E26" s="3"/>
      <c r="F26" s="4"/>
      <c r="G26" s="4"/>
      <c r="H26" s="5"/>
      <c r="I26" s="8"/>
      <c r="J26" s="8"/>
      <c r="K26" s="8"/>
      <c r="L26" s="6"/>
      <c r="M26" s="6"/>
      <c r="N26" s="8"/>
      <c r="O26" s="8"/>
      <c r="P26" s="8"/>
    </row>
    <row r="27" spans="1:16" ht="15">
      <c r="A27" s="8"/>
      <c r="B27" s="8"/>
      <c r="C27" s="8"/>
      <c r="D27" s="8"/>
      <c r="E27" s="3"/>
      <c r="F27" s="4"/>
      <c r="G27" s="4"/>
      <c r="H27" s="5"/>
      <c r="I27" s="8"/>
      <c r="J27" s="8"/>
      <c r="K27" s="8"/>
      <c r="L27" s="6"/>
      <c r="M27" s="6"/>
      <c r="N27" s="8"/>
      <c r="O27" s="8"/>
      <c r="P27" s="8"/>
    </row>
    <row r="28" spans="1:16" ht="15">
      <c r="A28" s="8"/>
      <c r="B28" s="8"/>
      <c r="C28" s="8"/>
      <c r="D28" s="8"/>
      <c r="E28" s="3"/>
      <c r="F28" s="4"/>
      <c r="G28" s="4"/>
      <c r="H28" s="5"/>
      <c r="I28" s="8"/>
      <c r="J28" s="8"/>
      <c r="K28" s="8"/>
      <c r="L28" s="6"/>
      <c r="M28" s="6"/>
      <c r="N28" s="8"/>
      <c r="O28" s="8"/>
      <c r="P28" s="8"/>
    </row>
    <row r="29" spans="1:16" ht="15">
      <c r="A29" s="8"/>
      <c r="B29" s="8"/>
      <c r="C29" s="8"/>
      <c r="D29" s="8"/>
      <c r="E29" s="3"/>
      <c r="F29" s="4"/>
      <c r="G29" s="4"/>
      <c r="H29" s="5"/>
      <c r="I29" s="8"/>
      <c r="J29" s="8"/>
      <c r="K29" s="8"/>
      <c r="L29" s="6"/>
      <c r="M29" s="6"/>
      <c r="N29" s="8"/>
      <c r="O29" s="8"/>
      <c r="P29" s="8"/>
    </row>
    <row r="30" spans="1:16" ht="15">
      <c r="A30" s="8"/>
      <c r="B30" s="8"/>
      <c r="C30" s="8"/>
      <c r="D30" s="8"/>
      <c r="E30" s="3"/>
      <c r="F30" s="4"/>
      <c r="G30" s="4"/>
      <c r="H30" s="5"/>
      <c r="I30" s="8"/>
      <c r="J30" s="8"/>
      <c r="K30" s="8"/>
      <c r="L30" s="6"/>
      <c r="M30" s="6"/>
      <c r="N30" s="8"/>
      <c r="O30" s="8"/>
      <c r="P30" s="8"/>
    </row>
    <row r="31" spans="1:16" ht="15">
      <c r="A31" s="8"/>
      <c r="B31" s="8"/>
      <c r="C31" s="8"/>
      <c r="D31" s="8"/>
      <c r="E31" s="3"/>
      <c r="F31" s="4"/>
      <c r="G31" s="4"/>
      <c r="H31" s="5"/>
      <c r="I31" s="8"/>
      <c r="J31" s="8"/>
      <c r="K31" s="8"/>
      <c r="L31" s="6"/>
      <c r="M31" s="6"/>
      <c r="N31" s="8"/>
      <c r="O31" s="8"/>
      <c r="P31" s="8"/>
    </row>
    <row r="32" spans="1:16" ht="15">
      <c r="A32" s="8"/>
      <c r="B32" s="8"/>
      <c r="C32" s="8"/>
      <c r="D32" s="8"/>
      <c r="E32" s="3"/>
      <c r="F32" s="4"/>
      <c r="G32" s="4"/>
      <c r="H32" s="5"/>
      <c r="I32" s="8"/>
      <c r="J32" s="8"/>
      <c r="K32" s="8"/>
      <c r="L32" s="6"/>
      <c r="M32" s="6"/>
      <c r="N32" s="8"/>
      <c r="O32" s="8"/>
      <c r="P32" s="8"/>
    </row>
    <row r="33" spans="1:16" ht="15">
      <c r="A33" s="8"/>
      <c r="B33" s="8"/>
      <c r="C33" s="8"/>
      <c r="D33" s="8"/>
      <c r="E33" s="3"/>
      <c r="F33" s="4"/>
      <c r="G33" s="4"/>
      <c r="H33" s="5"/>
      <c r="I33" s="8"/>
      <c r="J33" s="8"/>
      <c r="K33" s="8"/>
      <c r="L33" s="6"/>
      <c r="M33" s="6"/>
      <c r="N33" s="8"/>
      <c r="O33" s="8"/>
      <c r="P33" s="8"/>
    </row>
    <row r="34" spans="1:16" ht="15">
      <c r="A34" s="8"/>
      <c r="B34" s="8"/>
      <c r="C34" s="8"/>
      <c r="D34" s="8"/>
      <c r="E34" s="3"/>
      <c r="F34" s="4"/>
      <c r="G34" s="4"/>
      <c r="H34" s="5"/>
      <c r="I34" s="8"/>
      <c r="J34" s="8"/>
      <c r="K34" s="8"/>
      <c r="L34" s="6"/>
      <c r="M34" s="6"/>
      <c r="N34" s="8"/>
      <c r="O34" s="8"/>
      <c r="P34" s="8"/>
    </row>
    <row r="35" spans="1:16" ht="15">
      <c r="A35" s="8"/>
      <c r="B35" s="8"/>
      <c r="C35" s="8"/>
      <c r="D35" s="8"/>
      <c r="E35" s="3"/>
      <c r="F35" s="4"/>
      <c r="G35" s="4"/>
      <c r="H35" s="5"/>
      <c r="I35" s="8"/>
      <c r="J35" s="8"/>
      <c r="K35" s="8"/>
      <c r="L35" s="6"/>
      <c r="M35" s="6"/>
      <c r="N35" s="8"/>
      <c r="O35" s="8"/>
      <c r="P35" s="8"/>
    </row>
    <row r="36" spans="1:16" ht="15">
      <c r="A36" s="8"/>
      <c r="B36" s="8"/>
      <c r="C36" s="8"/>
      <c r="D36" s="8"/>
      <c r="E36" s="3"/>
      <c r="F36" s="4"/>
      <c r="G36" s="4"/>
      <c r="H36" s="5"/>
      <c r="I36" s="8"/>
      <c r="J36" s="8"/>
      <c r="K36" s="8"/>
      <c r="L36" s="6"/>
      <c r="M36" s="6"/>
      <c r="N36" s="8"/>
      <c r="O36" s="8"/>
      <c r="P36" s="8"/>
    </row>
    <row r="37" spans="1:16" ht="15">
      <c r="A37" s="8"/>
      <c r="B37" s="8"/>
      <c r="C37" s="8"/>
      <c r="D37" s="8"/>
      <c r="E37" s="3"/>
      <c r="F37" s="4"/>
      <c r="G37" s="4"/>
      <c r="H37" s="5"/>
      <c r="I37" s="8"/>
      <c r="J37" s="8"/>
      <c r="K37" s="8"/>
      <c r="L37" s="6"/>
      <c r="M37" s="6"/>
      <c r="N37" s="8"/>
      <c r="O37" s="8"/>
      <c r="P37" s="8"/>
    </row>
    <row r="38" spans="1:16" ht="15">
      <c r="A38" s="8"/>
      <c r="B38" s="8"/>
      <c r="C38" s="8"/>
      <c r="D38" s="8"/>
      <c r="E38" s="3"/>
      <c r="F38" s="4"/>
      <c r="G38" s="4"/>
      <c r="H38" s="5"/>
      <c r="I38" s="8"/>
      <c r="J38" s="8"/>
      <c r="K38" s="8"/>
      <c r="L38" s="6"/>
      <c r="M38" s="6"/>
      <c r="N38" s="8"/>
      <c r="O38" s="8"/>
      <c r="P38" s="8"/>
    </row>
    <row r="39" spans="1:16" ht="15">
      <c r="A39" s="8"/>
      <c r="B39" s="8"/>
      <c r="C39" s="8"/>
      <c r="D39" s="8"/>
      <c r="E39" s="3"/>
      <c r="F39" s="4"/>
      <c r="G39" s="4"/>
      <c r="H39" s="5"/>
      <c r="I39" s="8"/>
      <c r="J39" s="8"/>
      <c r="K39" s="8"/>
      <c r="L39" s="6"/>
      <c r="M39" s="6"/>
      <c r="N39" s="8"/>
      <c r="O39" s="8"/>
      <c r="P39" s="8"/>
    </row>
    <row r="40" spans="1:16" ht="15">
      <c r="A40" s="8"/>
      <c r="B40" s="8"/>
      <c r="C40" s="8"/>
      <c r="D40" s="8"/>
      <c r="E40" s="3"/>
      <c r="F40" s="4"/>
      <c r="G40" s="4"/>
      <c r="H40" s="5"/>
      <c r="I40" s="8"/>
      <c r="J40" s="8"/>
      <c r="K40" s="8"/>
      <c r="L40" s="6"/>
      <c r="M40" s="6"/>
      <c r="N40" s="8"/>
      <c r="O40" s="8"/>
      <c r="P40" s="8"/>
    </row>
    <row r="41" spans="1:16" ht="15">
      <c r="A41" s="8"/>
      <c r="B41" s="8"/>
      <c r="C41" s="8"/>
      <c r="D41" s="8"/>
      <c r="E41" s="3"/>
      <c r="F41" s="4"/>
      <c r="G41" s="4"/>
      <c r="H41" s="5"/>
      <c r="I41" s="8"/>
      <c r="J41" s="8"/>
      <c r="K41" s="8"/>
      <c r="L41" s="6"/>
      <c r="M41" s="6"/>
      <c r="N41" s="8"/>
      <c r="O41" s="8"/>
      <c r="P41" s="8"/>
    </row>
    <row r="42" spans="1:16" ht="15">
      <c r="A42" s="8"/>
      <c r="B42" s="8"/>
      <c r="C42" s="8"/>
      <c r="D42" s="8"/>
      <c r="E42" s="3"/>
      <c r="F42" s="4"/>
      <c r="G42" s="4"/>
      <c r="H42" s="5"/>
      <c r="I42" s="8"/>
      <c r="J42" s="8"/>
      <c r="K42" s="8"/>
      <c r="L42" s="6"/>
      <c r="M42" s="6"/>
      <c r="N42" s="8"/>
      <c r="O42" s="8"/>
      <c r="P42" s="8"/>
    </row>
    <row r="43" spans="1:16" ht="15">
      <c r="A43" s="8"/>
      <c r="B43" s="8"/>
      <c r="C43" s="8"/>
      <c r="D43" s="8"/>
      <c r="E43" s="3"/>
      <c r="F43" s="4"/>
      <c r="G43" s="4"/>
      <c r="H43" s="5"/>
      <c r="I43" s="8"/>
      <c r="J43" s="8"/>
      <c r="K43" s="8"/>
      <c r="L43" s="6"/>
      <c r="M43" s="6"/>
      <c r="N43" s="8"/>
      <c r="O43" s="8"/>
      <c r="P43" s="8"/>
    </row>
    <row r="44" spans="1:16" ht="15">
      <c r="A44" s="8"/>
      <c r="B44" s="8"/>
      <c r="C44" s="8"/>
      <c r="D44" s="8"/>
      <c r="E44" s="3"/>
      <c r="F44" s="4"/>
      <c r="G44" s="4"/>
      <c r="H44" s="5"/>
      <c r="I44" s="8"/>
      <c r="J44" s="8"/>
      <c r="K44" s="8"/>
      <c r="L44" s="6"/>
      <c r="M44" s="6"/>
      <c r="N44" s="8"/>
      <c r="O44" s="8"/>
      <c r="P44" s="8"/>
    </row>
    <row r="45" spans="1:16" ht="15">
      <c r="A45" s="8"/>
      <c r="B45" s="8"/>
      <c r="C45" s="8"/>
      <c r="D45" s="8"/>
      <c r="E45" s="3"/>
      <c r="F45" s="4"/>
      <c r="G45" s="4"/>
      <c r="H45" s="5"/>
      <c r="I45" s="8"/>
      <c r="J45" s="8"/>
      <c r="K45" s="8"/>
      <c r="L45" s="6"/>
      <c r="M45" s="6"/>
      <c r="N45" s="8"/>
      <c r="O45" s="8"/>
      <c r="P45" s="8"/>
    </row>
    <row r="46" spans="1:16" ht="15">
      <c r="A46" s="8"/>
      <c r="B46" s="8"/>
      <c r="C46" s="8"/>
      <c r="D46" s="8"/>
      <c r="E46" s="3"/>
      <c r="F46" s="4"/>
      <c r="G46" s="4"/>
      <c r="H46" s="5"/>
      <c r="I46" s="8"/>
      <c r="J46" s="8"/>
      <c r="K46" s="8"/>
      <c r="L46" s="6"/>
      <c r="M46" s="6"/>
      <c r="N46" s="8"/>
      <c r="O46" s="8"/>
      <c r="P46" s="8"/>
    </row>
    <row r="47" spans="1:16" ht="15">
      <c r="A47" s="8"/>
      <c r="B47" s="8"/>
      <c r="C47" s="8"/>
      <c r="D47" s="8"/>
      <c r="E47" s="3"/>
      <c r="F47" s="4"/>
      <c r="G47" s="4"/>
      <c r="H47" s="5"/>
      <c r="I47" s="8"/>
      <c r="J47" s="8"/>
      <c r="K47" s="8"/>
      <c r="L47" s="6"/>
      <c r="M47" s="6"/>
      <c r="N47" s="8"/>
      <c r="O47" s="8"/>
      <c r="P47" s="8"/>
    </row>
    <row r="48" spans="1:16" ht="15">
      <c r="A48" s="8"/>
      <c r="B48" s="8"/>
      <c r="C48" s="8"/>
      <c r="D48" s="8"/>
      <c r="E48" s="3"/>
      <c r="F48" s="4"/>
      <c r="G48" s="4"/>
      <c r="H48" s="5"/>
      <c r="I48" s="8"/>
      <c r="J48" s="8"/>
      <c r="K48" s="8"/>
      <c r="L48" s="6"/>
      <c r="M48" s="6"/>
      <c r="N48" s="8"/>
      <c r="O48" s="8"/>
      <c r="P48" s="8"/>
    </row>
    <row r="49" spans="1:16" ht="15">
      <c r="A49" s="8"/>
      <c r="B49" s="8"/>
      <c r="C49" s="8"/>
      <c r="D49" s="8"/>
      <c r="E49" s="3"/>
      <c r="F49" s="4"/>
      <c r="G49" s="4"/>
      <c r="H49" s="5"/>
      <c r="I49" s="8"/>
      <c r="J49" s="8"/>
      <c r="K49" s="8"/>
      <c r="L49" s="6"/>
      <c r="M49" s="6"/>
      <c r="N49" s="8"/>
      <c r="O49" s="8"/>
      <c r="P49" s="8"/>
    </row>
    <row r="50" spans="1:16" ht="15">
      <c r="A50" s="8"/>
      <c r="B50" s="8"/>
      <c r="C50" s="8"/>
      <c r="D50" s="8"/>
      <c r="E50" s="3"/>
      <c r="F50" s="4"/>
      <c r="G50" s="4"/>
      <c r="H50" s="5"/>
      <c r="I50" s="8"/>
      <c r="J50" s="8"/>
      <c r="K50" s="8"/>
      <c r="L50" s="6"/>
      <c r="M50" s="6"/>
      <c r="N50" s="8"/>
      <c r="O50" s="8"/>
      <c r="P50" s="8"/>
    </row>
    <row r="51" spans="1:16" ht="15">
      <c r="A51" s="8"/>
      <c r="B51" s="8"/>
      <c r="C51" s="8"/>
      <c r="D51" s="8"/>
      <c r="E51" s="3"/>
      <c r="F51" s="4"/>
      <c r="G51" s="4"/>
      <c r="H51" s="5"/>
      <c r="I51" s="8"/>
      <c r="J51" s="8"/>
      <c r="K51" s="8"/>
      <c r="L51" s="6"/>
      <c r="M51" s="6"/>
      <c r="N51" s="8"/>
      <c r="O51" s="8"/>
      <c r="P51" s="8"/>
    </row>
    <row r="52" spans="1:16" ht="15">
      <c r="A52" s="8"/>
      <c r="B52" s="8"/>
      <c r="C52" s="8"/>
      <c r="D52" s="8"/>
      <c r="E52" s="3"/>
      <c r="F52" s="4"/>
      <c r="G52" s="4"/>
      <c r="H52" s="5"/>
      <c r="I52" s="8"/>
      <c r="J52" s="8"/>
      <c r="K52" s="8"/>
      <c r="L52" s="6"/>
      <c r="M52" s="6"/>
      <c r="N52" s="8"/>
      <c r="O52" s="8"/>
      <c r="P52" s="8"/>
    </row>
    <row r="53" spans="1:16" ht="15">
      <c r="A53" s="8"/>
      <c r="B53" s="8"/>
      <c r="C53" s="8"/>
      <c r="D53" s="8"/>
      <c r="E53" s="3"/>
      <c r="F53" s="4"/>
      <c r="G53" s="4"/>
      <c r="H53" s="5"/>
      <c r="I53" s="8"/>
      <c r="J53" s="8"/>
      <c r="K53" s="8"/>
      <c r="L53" s="6"/>
      <c r="M53" s="6"/>
      <c r="N53" s="8"/>
      <c r="O53" s="8"/>
      <c r="P53" s="8"/>
    </row>
    <row r="54" spans="1:16" ht="15">
      <c r="A54" s="8"/>
      <c r="B54" s="8"/>
      <c r="C54" s="8"/>
      <c r="D54" s="8"/>
      <c r="E54" s="3"/>
      <c r="F54" s="4"/>
      <c r="G54" s="4"/>
      <c r="H54" s="5"/>
      <c r="I54" s="8"/>
      <c r="J54" s="8"/>
      <c r="K54" s="8"/>
      <c r="L54" s="6"/>
      <c r="M54" s="6"/>
      <c r="N54" s="8"/>
      <c r="O54" s="8"/>
      <c r="P54" s="8"/>
    </row>
    <row r="55" spans="1:16" ht="15">
      <c r="A55" s="8"/>
      <c r="B55" s="8"/>
      <c r="C55" s="8"/>
      <c r="D55" s="8"/>
      <c r="E55" s="3"/>
      <c r="F55" s="4"/>
      <c r="G55" s="4"/>
      <c r="H55" s="5"/>
      <c r="I55" s="8"/>
      <c r="J55" s="8"/>
      <c r="K55" s="8"/>
      <c r="L55" s="6"/>
      <c r="M55" s="6"/>
      <c r="N55" s="8"/>
      <c r="O55" s="8"/>
      <c r="P55" s="8"/>
    </row>
    <row r="56" spans="1:16" ht="15">
      <c r="A56" s="8"/>
      <c r="B56" s="8"/>
      <c r="C56" s="8"/>
      <c r="D56" s="8"/>
      <c r="E56" s="3"/>
      <c r="F56" s="4"/>
      <c r="G56" s="4"/>
      <c r="H56" s="5"/>
      <c r="I56" s="8"/>
      <c r="J56" s="8"/>
      <c r="K56" s="8"/>
      <c r="L56" s="6"/>
      <c r="M56" s="6"/>
      <c r="N56" s="8"/>
      <c r="O56" s="8"/>
      <c r="P56" s="8"/>
    </row>
    <row r="57" spans="1:16" ht="15">
      <c r="A57" s="8"/>
      <c r="B57" s="8"/>
      <c r="C57" s="8"/>
      <c r="D57" s="8"/>
      <c r="E57" s="3"/>
      <c r="F57" s="4"/>
      <c r="G57" s="4"/>
      <c r="H57" s="5"/>
      <c r="I57" s="8"/>
      <c r="J57" s="8"/>
      <c r="K57" s="8"/>
      <c r="L57" s="6"/>
      <c r="M57" s="6"/>
      <c r="N57" s="8"/>
      <c r="O57" s="8"/>
      <c r="P57" s="8"/>
    </row>
    <row r="58" spans="1:16" ht="15">
      <c r="A58" s="8"/>
      <c r="B58" s="8"/>
      <c r="C58" s="8"/>
      <c r="D58" s="8"/>
      <c r="E58" s="3"/>
      <c r="F58" s="4"/>
      <c r="G58" s="4"/>
      <c r="H58" s="5"/>
      <c r="I58" s="8"/>
      <c r="J58" s="8"/>
      <c r="K58" s="8"/>
      <c r="L58" s="6"/>
      <c r="M58" s="6"/>
      <c r="N58" s="8"/>
      <c r="O58" s="8"/>
      <c r="P58" s="8"/>
    </row>
    <row r="59" spans="1:16" ht="15">
      <c r="A59" s="8"/>
      <c r="B59" s="8"/>
      <c r="C59" s="8"/>
      <c r="D59" s="8"/>
      <c r="E59" s="3"/>
      <c r="F59" s="4"/>
      <c r="G59" s="4"/>
      <c r="H59" s="5"/>
      <c r="I59" s="8"/>
      <c r="J59" s="8"/>
      <c r="K59" s="8"/>
      <c r="L59" s="6"/>
      <c r="M59" s="6"/>
      <c r="N59" s="8"/>
      <c r="O59" s="8"/>
      <c r="P59" s="8"/>
    </row>
    <row r="60" spans="1:16" ht="15">
      <c r="A60" s="8"/>
      <c r="B60" s="8"/>
      <c r="C60" s="8"/>
      <c r="D60" s="8"/>
      <c r="E60" s="3"/>
      <c r="F60" s="4"/>
      <c r="G60" s="4"/>
      <c r="H60" s="5"/>
      <c r="I60" s="8"/>
      <c r="J60" s="8"/>
      <c r="K60" s="8"/>
      <c r="L60" s="6"/>
      <c r="M60" s="6"/>
      <c r="N60" s="8"/>
      <c r="O60" s="8"/>
      <c r="P60" s="8"/>
    </row>
    <row r="61" spans="1:16" ht="15">
      <c r="A61" s="8"/>
      <c r="B61" s="8"/>
      <c r="C61" s="8"/>
      <c r="D61" s="8"/>
      <c r="E61" s="3"/>
      <c r="F61" s="4"/>
      <c r="G61" s="4"/>
      <c r="H61" s="5"/>
      <c r="I61" s="8"/>
      <c r="J61" s="8"/>
      <c r="K61" s="8"/>
      <c r="L61" s="6"/>
      <c r="M61" s="6"/>
      <c r="N61" s="8"/>
      <c r="O61" s="8"/>
      <c r="P61" s="8"/>
    </row>
    <row r="62" spans="1:16" ht="15">
      <c r="A62" s="8"/>
      <c r="B62" s="8"/>
      <c r="C62" s="8"/>
      <c r="D62" s="8"/>
      <c r="E62" s="3"/>
      <c r="F62" s="4"/>
      <c r="G62" s="4"/>
      <c r="H62" s="5"/>
      <c r="I62" s="8"/>
      <c r="J62" s="8"/>
      <c r="K62" s="8"/>
      <c r="L62" s="6"/>
      <c r="M62" s="6"/>
      <c r="N62" s="8"/>
      <c r="O62" s="8"/>
      <c r="P62" s="8"/>
    </row>
    <row r="63" spans="1:16" ht="15">
      <c r="A63" s="8"/>
      <c r="B63" s="8"/>
      <c r="C63" s="8"/>
      <c r="D63" s="8"/>
      <c r="E63" s="3"/>
      <c r="F63" s="4"/>
      <c r="G63" s="4"/>
      <c r="H63" s="5"/>
      <c r="I63" s="8"/>
      <c r="J63" s="8"/>
      <c r="K63" s="8"/>
      <c r="L63" s="6"/>
      <c r="M63" s="6"/>
      <c r="N63" s="8"/>
      <c r="O63" s="8"/>
      <c r="P63" s="8"/>
    </row>
    <row r="64" spans="1:16" ht="15">
      <c r="A64" s="8"/>
      <c r="B64" s="8"/>
      <c r="C64" s="8"/>
      <c r="D64" s="8"/>
      <c r="E64" s="3"/>
      <c r="F64" s="4"/>
      <c r="G64" s="4"/>
      <c r="H64" s="5"/>
      <c r="I64" s="8"/>
      <c r="J64" s="8"/>
      <c r="K64" s="8"/>
      <c r="L64" s="6"/>
      <c r="M64" s="6"/>
      <c r="N64" s="8"/>
      <c r="O64" s="8"/>
      <c r="P64" s="8"/>
    </row>
    <row r="65" spans="1:16" ht="15">
      <c r="A65" s="8"/>
      <c r="B65" s="8"/>
      <c r="C65" s="8"/>
      <c r="D65" s="8"/>
      <c r="E65" s="3"/>
      <c r="F65" s="4"/>
      <c r="G65" s="4"/>
      <c r="H65" s="5"/>
      <c r="I65" s="8"/>
      <c r="J65" s="8"/>
      <c r="K65" s="8"/>
      <c r="L65" s="6"/>
      <c r="M65" s="6"/>
      <c r="N65" s="8"/>
      <c r="O65" s="8"/>
      <c r="P65" s="8"/>
    </row>
    <row r="66" spans="1:16" ht="15">
      <c r="A66" s="8"/>
      <c r="B66" s="8"/>
      <c r="C66" s="8"/>
      <c r="D66" s="8"/>
      <c r="E66" s="3"/>
      <c r="F66" s="4"/>
      <c r="G66" s="4"/>
      <c r="H66" s="5"/>
      <c r="I66" s="8"/>
      <c r="J66" s="8"/>
      <c r="K66" s="8"/>
      <c r="L66" s="6"/>
      <c r="M66" s="6"/>
      <c r="N66" s="8"/>
      <c r="O66" s="8"/>
      <c r="P66" s="8"/>
    </row>
    <row r="67" spans="1:16" ht="15">
      <c r="A67" s="8"/>
      <c r="B67" s="8"/>
      <c r="C67" s="8"/>
      <c r="D67" s="8"/>
      <c r="E67" s="3"/>
      <c r="F67" s="4"/>
      <c r="G67" s="4"/>
      <c r="H67" s="5"/>
      <c r="I67" s="8"/>
      <c r="J67" s="8"/>
      <c r="K67" s="8"/>
      <c r="L67" s="6"/>
      <c r="M67" s="6"/>
      <c r="N67" s="8"/>
      <c r="O67" s="8"/>
      <c r="P67" s="8"/>
    </row>
    <row r="68" spans="1:16" ht="15">
      <c r="A68" s="8"/>
      <c r="B68" s="8"/>
      <c r="C68" s="8"/>
      <c r="D68" s="8"/>
      <c r="E68" s="3"/>
      <c r="F68" s="4"/>
      <c r="G68" s="4"/>
      <c r="H68" s="5"/>
      <c r="I68" s="8"/>
      <c r="J68" s="8"/>
      <c r="K68" s="8"/>
      <c r="L68" s="6"/>
      <c r="M68" s="6"/>
      <c r="N68" s="8"/>
      <c r="O68" s="8"/>
      <c r="P68" s="8"/>
    </row>
    <row r="69" spans="1:16" ht="15">
      <c r="A69" s="8"/>
      <c r="B69" s="8"/>
      <c r="C69" s="8"/>
      <c r="D69" s="8"/>
      <c r="E69" s="3"/>
      <c r="F69" s="4"/>
      <c r="G69" s="4"/>
      <c r="H69" s="5"/>
      <c r="I69" s="8"/>
      <c r="J69" s="8"/>
      <c r="K69" s="8"/>
      <c r="L69" s="6"/>
      <c r="M69" s="6"/>
      <c r="N69" s="8"/>
      <c r="O69" s="8"/>
      <c r="P69" s="8"/>
    </row>
    <row r="70" spans="1:16" ht="15">
      <c r="A70" s="8"/>
      <c r="B70" s="8"/>
      <c r="C70" s="8"/>
      <c r="D70" s="8"/>
      <c r="E70" s="3"/>
      <c r="F70" s="4"/>
      <c r="G70" s="4"/>
      <c r="H70" s="5"/>
      <c r="I70" s="8"/>
      <c r="J70" s="8"/>
      <c r="K70" s="8"/>
      <c r="L70" s="6"/>
      <c r="M70" s="6"/>
      <c r="N70" s="8"/>
      <c r="O70" s="8"/>
      <c r="P70" s="8"/>
    </row>
    <row r="71" spans="1:16" ht="15">
      <c r="A71" s="8"/>
      <c r="B71" s="8"/>
      <c r="C71" s="8"/>
      <c r="D71" s="8"/>
      <c r="E71" s="3"/>
      <c r="F71" s="4"/>
      <c r="G71" s="4"/>
      <c r="H71" s="5"/>
      <c r="I71" s="8"/>
      <c r="J71" s="8"/>
      <c r="K71" s="8"/>
      <c r="L71" s="6"/>
      <c r="M71" s="6"/>
      <c r="N71" s="8"/>
      <c r="O71" s="8"/>
      <c r="P71" s="8"/>
    </row>
    <row r="72" spans="1:16" ht="15">
      <c r="A72" s="8"/>
      <c r="B72" s="8"/>
      <c r="C72" s="8"/>
      <c r="D72" s="8"/>
      <c r="E72" s="3"/>
      <c r="F72" s="4"/>
      <c r="G72" s="4"/>
      <c r="H72" s="5"/>
      <c r="I72" s="8"/>
      <c r="J72" s="8"/>
      <c r="K72" s="8"/>
      <c r="L72" s="6"/>
      <c r="M72" s="6"/>
      <c r="N72" s="8"/>
      <c r="O72" s="8"/>
      <c r="P72" s="8"/>
    </row>
    <row r="73" spans="1:16" ht="15">
      <c r="A73" s="8"/>
      <c r="B73" s="8"/>
      <c r="C73" s="8"/>
      <c r="D73" s="8"/>
      <c r="E73" s="3"/>
      <c r="F73" s="4"/>
      <c r="G73" s="4"/>
      <c r="H73" s="5"/>
      <c r="I73" s="8"/>
      <c r="J73" s="8"/>
      <c r="K73" s="8"/>
      <c r="L73" s="6"/>
      <c r="M73" s="6"/>
      <c r="N73" s="8"/>
      <c r="O73" s="8"/>
      <c r="P73" s="8"/>
    </row>
    <row r="74" spans="1:16" ht="15">
      <c r="A74" s="8"/>
      <c r="B74" s="8"/>
      <c r="C74" s="8"/>
      <c r="D74" s="8"/>
      <c r="E74" s="3"/>
      <c r="F74" s="4"/>
      <c r="G74" s="4"/>
      <c r="H74" s="5"/>
      <c r="I74" s="8"/>
      <c r="J74" s="8"/>
      <c r="K74" s="8"/>
      <c r="L74" s="6"/>
      <c r="M74" s="6"/>
      <c r="N74" s="8"/>
      <c r="O74" s="8"/>
      <c r="P74" s="8"/>
    </row>
    <row r="75" spans="1:16" ht="15">
      <c r="A75" s="8"/>
      <c r="B75" s="8"/>
      <c r="C75" s="8"/>
      <c r="D75" s="8"/>
      <c r="E75" s="3"/>
      <c r="F75" s="4"/>
      <c r="G75" s="4"/>
      <c r="H75" s="5"/>
      <c r="I75" s="8"/>
      <c r="J75" s="8"/>
      <c r="K75" s="8"/>
      <c r="L75" s="6"/>
      <c r="M75" s="6"/>
      <c r="N75" s="8"/>
      <c r="O75" s="8"/>
      <c r="P75" s="8"/>
    </row>
    <row r="76" spans="1:16" ht="15">
      <c r="A76" s="8"/>
      <c r="B76" s="8"/>
      <c r="C76" s="8"/>
      <c r="D76" s="8"/>
      <c r="E76" s="3"/>
      <c r="F76" s="4"/>
      <c r="G76" s="4"/>
      <c r="H76" s="5"/>
      <c r="I76" s="8"/>
      <c r="J76" s="8"/>
      <c r="K76" s="8"/>
      <c r="L76" s="6"/>
      <c r="M76" s="6"/>
      <c r="N76" s="8"/>
      <c r="O76" s="8"/>
      <c r="P76" s="8"/>
    </row>
    <row r="77" spans="1:16" ht="15">
      <c r="A77" s="8"/>
      <c r="B77" s="8"/>
      <c r="C77" s="8"/>
      <c r="D77" s="8"/>
      <c r="E77" s="3"/>
      <c r="F77" s="4"/>
      <c r="G77" s="4"/>
      <c r="H77" s="5"/>
      <c r="I77" s="8"/>
      <c r="J77" s="8"/>
      <c r="K77" s="8"/>
      <c r="L77" s="6"/>
      <c r="M77" s="6"/>
      <c r="N77" s="8"/>
      <c r="O77" s="8"/>
      <c r="P77" s="8"/>
    </row>
    <row r="78" spans="1:16" ht="15">
      <c r="A78" s="8"/>
      <c r="B78" s="8"/>
      <c r="C78" s="8"/>
      <c r="D78" s="8"/>
      <c r="E78" s="3"/>
      <c r="F78" s="4"/>
      <c r="G78" s="4"/>
      <c r="H78" s="5"/>
      <c r="I78" s="8"/>
      <c r="J78" s="8"/>
      <c r="K78" s="8"/>
      <c r="L78" s="6"/>
      <c r="M78" s="6"/>
      <c r="N78" s="8"/>
      <c r="O78" s="8"/>
      <c r="P78" s="8"/>
    </row>
    <row r="79" spans="1:16" ht="15">
      <c r="A79" s="8"/>
      <c r="B79" s="8"/>
      <c r="C79" s="8"/>
      <c r="D79" s="8"/>
      <c r="E79" s="3"/>
      <c r="F79" s="4"/>
      <c r="G79" s="4"/>
      <c r="H79" s="5"/>
      <c r="I79" s="8"/>
      <c r="J79" s="8"/>
      <c r="K79" s="8"/>
      <c r="L79" s="6"/>
      <c r="M79" s="6"/>
      <c r="N79" s="8"/>
      <c r="O79" s="8"/>
      <c r="P79" s="8"/>
    </row>
    <row r="80" spans="1:16" ht="15">
      <c r="A80" s="8"/>
      <c r="B80" s="8"/>
      <c r="C80" s="8"/>
      <c r="D80" s="8"/>
      <c r="E80" s="3"/>
      <c r="F80" s="4"/>
      <c r="G80" s="4"/>
      <c r="H80" s="5"/>
      <c r="I80" s="8"/>
      <c r="J80" s="8"/>
      <c r="K80" s="8"/>
      <c r="L80" s="6"/>
      <c r="M80" s="6"/>
      <c r="N80" s="8"/>
      <c r="O80" s="8"/>
      <c r="P80" s="8"/>
    </row>
    <row r="81" spans="1:16" ht="15">
      <c r="A81" s="8"/>
      <c r="B81" s="8"/>
      <c r="C81" s="8"/>
      <c r="D81" s="8"/>
      <c r="E81" s="3"/>
      <c r="F81" s="4"/>
      <c r="G81" s="4"/>
      <c r="H81" s="5"/>
      <c r="I81" s="8"/>
      <c r="J81" s="8"/>
      <c r="K81" s="8"/>
      <c r="L81" s="6"/>
      <c r="M81" s="6"/>
      <c r="N81" s="8"/>
      <c r="O81" s="8"/>
      <c r="P81" s="8"/>
    </row>
    <row r="82" spans="1:16" ht="15">
      <c r="A82" s="8"/>
      <c r="B82" s="8"/>
      <c r="C82" s="8"/>
      <c r="D82" s="8"/>
      <c r="E82" s="3"/>
      <c r="F82" s="4"/>
      <c r="G82" s="4"/>
      <c r="H82" s="5"/>
      <c r="I82" s="8"/>
      <c r="J82" s="8"/>
      <c r="K82" s="8"/>
      <c r="L82" s="6"/>
      <c r="M82" s="6"/>
      <c r="N82" s="8"/>
      <c r="O82" s="8"/>
      <c r="P82" s="8"/>
    </row>
    <row r="83" spans="1:16" ht="15">
      <c r="A83" s="8"/>
      <c r="B83" s="8"/>
      <c r="C83" s="8"/>
      <c r="D83" s="8"/>
      <c r="E83" s="3"/>
      <c r="F83" s="4"/>
      <c r="G83" s="4"/>
      <c r="H83" s="5"/>
      <c r="I83" s="8"/>
      <c r="J83" s="8"/>
      <c r="K83" s="8"/>
      <c r="L83" s="6"/>
      <c r="M83" s="6"/>
      <c r="N83" s="8"/>
      <c r="O83" s="8"/>
      <c r="P83" s="8"/>
    </row>
    <row r="84" spans="1:16" ht="15">
      <c r="A84" s="8"/>
      <c r="B84" s="8"/>
      <c r="C84" s="8"/>
      <c r="D84" s="8"/>
      <c r="E84" s="3"/>
      <c r="F84" s="4"/>
      <c r="G84" s="4"/>
      <c r="H84" s="5"/>
      <c r="I84" s="8"/>
      <c r="J84" s="8"/>
      <c r="K84" s="8"/>
      <c r="L84" s="6"/>
      <c r="M84" s="6"/>
      <c r="N84" s="8"/>
      <c r="O84" s="8"/>
      <c r="P84" s="8"/>
    </row>
    <row r="85" spans="1:16" ht="15">
      <c r="A85" s="8"/>
      <c r="B85" s="8"/>
      <c r="C85" s="8"/>
      <c r="D85" s="8"/>
      <c r="E85" s="3"/>
      <c r="F85" s="4"/>
      <c r="G85" s="4"/>
      <c r="H85" s="5"/>
      <c r="I85" s="8"/>
      <c r="J85" s="8"/>
      <c r="K85" s="8"/>
      <c r="L85" s="6"/>
      <c r="M85" s="6"/>
      <c r="N85" s="8"/>
      <c r="O85" s="8"/>
      <c r="P85" s="8"/>
    </row>
    <row r="86" spans="1:16" ht="15">
      <c r="A86" s="8"/>
      <c r="B86" s="8"/>
      <c r="C86" s="8"/>
      <c r="D86" s="8"/>
      <c r="E86" s="3"/>
      <c r="F86" s="4"/>
      <c r="G86" s="4"/>
      <c r="H86" s="5"/>
      <c r="I86" s="8"/>
      <c r="J86" s="8"/>
      <c r="K86" s="8"/>
      <c r="L86" s="6"/>
      <c r="M86" s="6"/>
      <c r="N86" s="8"/>
      <c r="O86" s="8"/>
      <c r="P86" s="8"/>
    </row>
    <row r="87" spans="1:16" ht="15">
      <c r="A87" s="8"/>
      <c r="B87" s="8"/>
      <c r="C87" s="8"/>
      <c r="D87" s="8"/>
      <c r="E87" s="3"/>
      <c r="F87" s="4"/>
      <c r="G87" s="4"/>
      <c r="H87" s="5"/>
      <c r="I87" s="8"/>
      <c r="J87" s="8"/>
      <c r="K87" s="8"/>
      <c r="L87" s="6"/>
      <c r="M87" s="6"/>
      <c r="N87" s="8"/>
      <c r="O87" s="8"/>
      <c r="P87" s="8"/>
    </row>
    <row r="88" spans="1:16" ht="15">
      <c r="A88" s="8"/>
      <c r="B88" s="8"/>
      <c r="C88" s="8"/>
      <c r="D88" s="8"/>
      <c r="E88" s="3"/>
      <c r="F88" s="4"/>
      <c r="G88" s="4"/>
      <c r="H88" s="5"/>
      <c r="I88" s="8"/>
      <c r="J88" s="8"/>
      <c r="K88" s="8"/>
      <c r="L88" s="6"/>
      <c r="M88" s="6"/>
      <c r="N88" s="8"/>
      <c r="O88" s="8"/>
      <c r="P88" s="8"/>
    </row>
    <row r="89" spans="1:16" ht="15">
      <c r="A89" s="8"/>
      <c r="B89" s="8"/>
      <c r="C89" s="8"/>
      <c r="D89" s="8"/>
      <c r="E89" s="3"/>
      <c r="F89" s="4"/>
      <c r="G89" s="4"/>
      <c r="H89" s="5"/>
      <c r="I89" s="8"/>
      <c r="J89" s="8"/>
      <c r="K89" s="8"/>
      <c r="L89" s="6"/>
      <c r="M89" s="6"/>
      <c r="N89" s="8"/>
      <c r="O89" s="8"/>
      <c r="P89" s="8"/>
    </row>
    <row r="90" spans="1:16" ht="15">
      <c r="A90" s="8"/>
      <c r="B90" s="8"/>
      <c r="C90" s="8"/>
      <c r="D90" s="8"/>
      <c r="E90" s="3"/>
      <c r="F90" s="4"/>
      <c r="G90" s="4"/>
      <c r="H90" s="5"/>
      <c r="I90" s="8"/>
      <c r="J90" s="8"/>
      <c r="K90" s="8"/>
      <c r="L90" s="6"/>
      <c r="M90" s="6"/>
      <c r="N90" s="8"/>
      <c r="O90" s="8"/>
      <c r="P90" s="8"/>
    </row>
    <row r="91" spans="1:16" ht="15">
      <c r="A91" s="8"/>
      <c r="B91" s="8"/>
      <c r="C91" s="8"/>
      <c r="D91" s="8"/>
      <c r="E91" s="3"/>
      <c r="F91" s="4"/>
      <c r="G91" s="4"/>
      <c r="H91" s="5"/>
      <c r="I91" s="8"/>
      <c r="J91" s="8"/>
      <c r="K91" s="8"/>
      <c r="L91" s="6"/>
      <c r="M91" s="6"/>
      <c r="N91" s="8"/>
      <c r="O91" s="8"/>
      <c r="P91" s="8"/>
    </row>
    <row r="92" spans="1:16" ht="15">
      <c r="A92" s="8"/>
      <c r="B92" s="8"/>
      <c r="C92" s="8"/>
      <c r="D92" s="8"/>
      <c r="E92" s="3"/>
      <c r="F92" s="4"/>
      <c r="G92" s="4"/>
      <c r="H92" s="5"/>
      <c r="I92" s="8"/>
      <c r="J92" s="8"/>
      <c r="K92" s="8"/>
      <c r="L92" s="6"/>
      <c r="M92" s="6"/>
      <c r="N92" s="8"/>
      <c r="O92" s="8"/>
      <c r="P92" s="8"/>
    </row>
    <row r="93" spans="1:16" ht="15">
      <c r="A93" s="8"/>
      <c r="B93" s="8"/>
      <c r="C93" s="8"/>
      <c r="D93" s="8"/>
      <c r="E93" s="3"/>
      <c r="F93" s="4"/>
      <c r="G93" s="4"/>
      <c r="H93" s="5"/>
      <c r="I93" s="8"/>
      <c r="J93" s="8"/>
      <c r="K93" s="8"/>
      <c r="L93" s="6"/>
      <c r="M93" s="6"/>
      <c r="N93" s="8"/>
      <c r="O93" s="8"/>
      <c r="P93" s="8"/>
    </row>
    <row r="94" spans="1:16" ht="15">
      <c r="A94" s="8"/>
      <c r="B94" s="8"/>
      <c r="C94" s="8"/>
      <c r="D94" s="8"/>
      <c r="E94" s="3"/>
      <c r="F94" s="4"/>
      <c r="G94" s="4"/>
      <c r="H94" s="5"/>
      <c r="I94" s="8"/>
      <c r="J94" s="8"/>
      <c r="K94" s="8"/>
      <c r="L94" s="6"/>
      <c r="M94" s="6"/>
      <c r="N94" s="8"/>
      <c r="O94" s="8"/>
      <c r="P94" s="8"/>
    </row>
    <row r="95" spans="1:16" ht="15">
      <c r="A95" s="8"/>
      <c r="B95" s="8"/>
      <c r="C95" s="8"/>
      <c r="D95" s="8"/>
      <c r="E95" s="3"/>
      <c r="F95" s="4"/>
      <c r="G95" s="4"/>
      <c r="H95" s="5"/>
      <c r="I95" s="8"/>
      <c r="J95" s="8"/>
      <c r="K95" s="8"/>
      <c r="L95" s="6"/>
      <c r="M95" s="6"/>
      <c r="N95" s="8"/>
      <c r="O95" s="8"/>
      <c r="P95" s="8"/>
    </row>
    <row r="96" spans="1:16" ht="15">
      <c r="A96" s="8"/>
      <c r="B96" s="8"/>
      <c r="C96" s="8"/>
      <c r="D96" s="8"/>
      <c r="E96" s="3"/>
      <c r="F96" s="4"/>
      <c r="G96" s="4"/>
      <c r="H96" s="5"/>
      <c r="I96" s="8"/>
      <c r="J96" s="8"/>
      <c r="K96" s="8"/>
      <c r="L96" s="6"/>
      <c r="M96" s="6"/>
      <c r="N96" s="8"/>
      <c r="O96" s="8"/>
      <c r="P96" s="8"/>
    </row>
    <row r="97" spans="1:16" ht="15">
      <c r="A97" s="8"/>
      <c r="B97" s="8"/>
      <c r="C97" s="8"/>
      <c r="D97" s="8"/>
      <c r="E97" s="3"/>
      <c r="F97" s="4"/>
      <c r="G97" s="4"/>
      <c r="H97" s="5"/>
      <c r="I97" s="8"/>
      <c r="J97" s="8"/>
      <c r="K97" s="8"/>
      <c r="L97" s="6"/>
      <c r="M97" s="6"/>
      <c r="N97" s="8"/>
      <c r="O97" s="8"/>
      <c r="P97" s="8"/>
    </row>
    <row r="98" spans="1:16" ht="15">
      <c r="A98" s="8"/>
      <c r="B98" s="8"/>
      <c r="C98" s="8"/>
      <c r="D98" s="8"/>
      <c r="E98" s="3"/>
      <c r="F98" s="4"/>
      <c r="G98" s="4"/>
      <c r="H98" s="5"/>
      <c r="I98" s="8"/>
      <c r="J98" s="8"/>
      <c r="K98" s="8"/>
      <c r="L98" s="6"/>
      <c r="M98" s="6"/>
      <c r="N98" s="8"/>
      <c r="O98" s="8"/>
      <c r="P98" s="8"/>
    </row>
    <row r="99" spans="1:16" ht="15">
      <c r="A99" s="8"/>
      <c r="B99" s="8"/>
      <c r="C99" s="8"/>
      <c r="D99" s="8"/>
      <c r="E99" s="3"/>
      <c r="F99" s="4"/>
      <c r="G99" s="4"/>
      <c r="H99" s="5"/>
      <c r="I99" s="8"/>
      <c r="J99" s="8"/>
      <c r="K99" s="8"/>
      <c r="L99" s="6"/>
      <c r="M99" s="6"/>
      <c r="N99" s="8"/>
      <c r="O99" s="8"/>
      <c r="P99" s="8"/>
    </row>
    <row r="100" spans="5:13" ht="15">
      <c r="E100" s="32"/>
      <c r="F100" s="33"/>
      <c r="G100" s="33"/>
      <c r="H100" s="34"/>
      <c r="L100" s="35"/>
      <c r="M100" s="35"/>
    </row>
    <row r="101" spans="5:13" ht="15">
      <c r="E101" s="32"/>
      <c r="F101" s="33"/>
      <c r="G101" s="33"/>
      <c r="H101" s="34"/>
      <c r="L101" s="35"/>
      <c r="M101" s="35"/>
    </row>
    <row r="102" spans="5:13" ht="15">
      <c r="E102" s="32"/>
      <c r="F102" s="33"/>
      <c r="G102" s="33"/>
      <c r="H102" s="34"/>
      <c r="L102" s="35"/>
      <c r="M102" s="35"/>
    </row>
    <row r="103" spans="5:13" ht="15">
      <c r="E103" s="32"/>
      <c r="F103" s="33"/>
      <c r="G103" s="33"/>
      <c r="H103" s="34"/>
      <c r="L103" s="35"/>
      <c r="M103" s="35"/>
    </row>
    <row r="104" spans="5:13" ht="15">
      <c r="E104" s="32"/>
      <c r="F104" s="33"/>
      <c r="G104" s="33"/>
      <c r="H104" s="34"/>
      <c r="L104" s="35"/>
      <c r="M104" s="35"/>
    </row>
    <row r="105" spans="5:13" ht="15">
      <c r="E105" s="32"/>
      <c r="F105" s="33"/>
      <c r="G105" s="33"/>
      <c r="H105" s="34"/>
      <c r="L105" s="35"/>
      <c r="M105" s="35"/>
    </row>
    <row r="106" spans="5:13" ht="15">
      <c r="E106" s="32"/>
      <c r="F106" s="33"/>
      <c r="G106" s="33"/>
      <c r="H106" s="34"/>
      <c r="L106" s="35"/>
      <c r="M106" s="35"/>
    </row>
    <row r="107" spans="5:13" ht="15">
      <c r="E107" s="32"/>
      <c r="F107" s="33"/>
      <c r="G107" s="33"/>
      <c r="H107" s="34"/>
      <c r="L107" s="35"/>
      <c r="M107" s="35"/>
    </row>
    <row r="108" spans="5:13" ht="15">
      <c r="E108" s="32"/>
      <c r="F108" s="33"/>
      <c r="G108" s="33"/>
      <c r="H108" s="34"/>
      <c r="L108" s="35"/>
      <c r="M108" s="35"/>
    </row>
    <row r="109" spans="5:13" ht="15">
      <c r="E109" s="32"/>
      <c r="F109" s="33"/>
      <c r="G109" s="33"/>
      <c r="H109" s="34"/>
      <c r="L109" s="35"/>
      <c r="M109" s="35"/>
    </row>
    <row r="110" spans="5:13" ht="15">
      <c r="E110" s="32"/>
      <c r="F110" s="33"/>
      <c r="G110" s="33"/>
      <c r="H110" s="34"/>
      <c r="L110" s="35"/>
      <c r="M110" s="35"/>
    </row>
    <row r="111" spans="5:13" ht="15">
      <c r="E111" s="32"/>
      <c r="F111" s="33"/>
      <c r="G111" s="33"/>
      <c r="H111" s="34"/>
      <c r="L111" s="35"/>
      <c r="M111" s="35"/>
    </row>
    <row r="112" spans="5:13" ht="15">
      <c r="E112" s="32"/>
      <c r="F112" s="33"/>
      <c r="G112" s="33"/>
      <c r="H112" s="34"/>
      <c r="L112" s="35"/>
      <c r="M112" s="35"/>
    </row>
    <row r="113" spans="5:13" ht="15">
      <c r="E113" s="32"/>
      <c r="F113" s="33"/>
      <c r="G113" s="33"/>
      <c r="H113" s="34"/>
      <c r="L113" s="35"/>
      <c r="M113" s="35"/>
    </row>
    <row r="114" spans="5:13" ht="15">
      <c r="E114" s="32"/>
      <c r="F114" s="33"/>
      <c r="G114" s="33"/>
      <c r="H114" s="34"/>
      <c r="L114" s="35"/>
      <c r="M114" s="35"/>
    </row>
    <row r="115" spans="5:13" ht="15">
      <c r="E115" s="32"/>
      <c r="F115" s="33"/>
      <c r="G115" s="33"/>
      <c r="H115" s="34"/>
      <c r="L115" s="35"/>
      <c r="M115" s="35"/>
    </row>
    <row r="116" spans="5:13" ht="15">
      <c r="E116" s="32"/>
      <c r="F116" s="33"/>
      <c r="G116" s="33"/>
      <c r="H116" s="34"/>
      <c r="L116" s="35"/>
      <c r="M116" s="35"/>
    </row>
    <row r="117" spans="5:13" ht="15">
      <c r="E117" s="32"/>
      <c r="F117" s="33"/>
      <c r="G117" s="33"/>
      <c r="H117" s="34"/>
      <c r="L117" s="35"/>
      <c r="M117" s="35"/>
    </row>
    <row r="118" spans="5:13" ht="15">
      <c r="E118" s="32"/>
      <c r="F118" s="33"/>
      <c r="G118" s="33"/>
      <c r="H118" s="34"/>
      <c r="L118" s="35"/>
      <c r="M118" s="35"/>
    </row>
    <row r="119" spans="5:13" ht="15">
      <c r="E119" s="32"/>
      <c r="F119" s="33"/>
      <c r="G119" s="33"/>
      <c r="H119" s="34"/>
      <c r="L119" s="35"/>
      <c r="M119" s="35"/>
    </row>
    <row r="120" spans="5:13" ht="15">
      <c r="E120" s="32"/>
      <c r="F120" s="33"/>
      <c r="G120" s="33"/>
      <c r="H120" s="34"/>
      <c r="L120" s="35"/>
      <c r="M120" s="35"/>
    </row>
    <row r="121" spans="5:13" ht="15">
      <c r="E121" s="32"/>
      <c r="F121" s="33"/>
      <c r="G121" s="33"/>
      <c r="H121" s="34"/>
      <c r="L121" s="35"/>
      <c r="M121" s="35"/>
    </row>
    <row r="122" spans="5:13" ht="15">
      <c r="E122" s="32"/>
      <c r="F122" s="33"/>
      <c r="G122" s="33"/>
      <c r="H122" s="34"/>
      <c r="L122" s="35"/>
      <c r="M122" s="35"/>
    </row>
    <row r="123" spans="5:13" ht="15">
      <c r="E123" s="32"/>
      <c r="F123" s="33"/>
      <c r="G123" s="33"/>
      <c r="H123" s="34"/>
      <c r="L123" s="35"/>
      <c r="M123" s="35"/>
    </row>
    <row r="124" spans="5:13" ht="15">
      <c r="E124" s="32"/>
      <c r="F124" s="33"/>
      <c r="G124" s="33"/>
      <c r="H124" s="34"/>
      <c r="L124" s="35"/>
      <c r="M124" s="35"/>
    </row>
    <row r="125" spans="5:13" ht="15">
      <c r="E125" s="32"/>
      <c r="F125" s="33"/>
      <c r="G125" s="33"/>
      <c r="H125" s="34"/>
      <c r="L125" s="35"/>
      <c r="M125" s="35"/>
    </row>
    <row r="126" spans="5:13" ht="15">
      <c r="E126" s="32"/>
      <c r="F126" s="33"/>
      <c r="G126" s="33"/>
      <c r="H126" s="34"/>
      <c r="L126" s="35"/>
      <c r="M126" s="35"/>
    </row>
    <row r="127" spans="5:13" ht="15">
      <c r="E127" s="32"/>
      <c r="F127" s="33"/>
      <c r="G127" s="33"/>
      <c r="H127" s="34"/>
      <c r="L127" s="35"/>
      <c r="M127" s="35"/>
    </row>
    <row r="128" spans="5:13" ht="15">
      <c r="E128" s="32"/>
      <c r="F128" s="33"/>
      <c r="G128" s="33"/>
      <c r="H128" s="34"/>
      <c r="L128" s="35"/>
      <c r="M128" s="35"/>
    </row>
    <row r="129" spans="5:13" ht="15">
      <c r="E129" s="32"/>
      <c r="F129" s="33"/>
      <c r="G129" s="33"/>
      <c r="H129" s="34"/>
      <c r="L129" s="35"/>
      <c r="M129" s="35"/>
    </row>
    <row r="130" spans="5:13" ht="15">
      <c r="E130" s="32"/>
      <c r="F130" s="33"/>
      <c r="G130" s="33"/>
      <c r="H130" s="34"/>
      <c r="L130" s="35"/>
      <c r="M130" s="35"/>
    </row>
    <row r="131" spans="5:13" ht="15">
      <c r="E131" s="32"/>
      <c r="F131" s="33"/>
      <c r="G131" s="33"/>
      <c r="H131" s="34"/>
      <c r="L131" s="35"/>
      <c r="M131" s="35"/>
    </row>
    <row r="132" spans="5:13" ht="15">
      <c r="E132" s="32"/>
      <c r="F132" s="33"/>
      <c r="G132" s="33"/>
      <c r="H132" s="34"/>
      <c r="L132" s="35"/>
      <c r="M132" s="35"/>
    </row>
    <row r="133" spans="5:13" ht="15">
      <c r="E133" s="32"/>
      <c r="F133" s="33"/>
      <c r="G133" s="33"/>
      <c r="H133" s="34"/>
      <c r="L133" s="35"/>
      <c r="M133" s="35"/>
    </row>
    <row r="134" spans="5:13" ht="15">
      <c r="E134" s="32"/>
      <c r="F134" s="33"/>
      <c r="G134" s="33"/>
      <c r="H134" s="34"/>
      <c r="L134" s="35"/>
      <c r="M134" s="35"/>
    </row>
    <row r="135" spans="5:13" ht="15">
      <c r="E135" s="32"/>
      <c r="F135" s="33"/>
      <c r="G135" s="33"/>
      <c r="H135" s="34"/>
      <c r="L135" s="35"/>
      <c r="M135" s="35"/>
    </row>
    <row r="136" spans="5:13" ht="15">
      <c r="E136" s="32"/>
      <c r="F136" s="33"/>
      <c r="G136" s="33"/>
      <c r="H136" s="34"/>
      <c r="L136" s="35"/>
      <c r="M136" s="35"/>
    </row>
    <row r="137" spans="5:13" ht="15">
      <c r="E137" s="32"/>
      <c r="F137" s="33"/>
      <c r="G137" s="33"/>
      <c r="H137" s="34"/>
      <c r="L137" s="35"/>
      <c r="M137" s="35"/>
    </row>
    <row r="138" spans="5:13" ht="15">
      <c r="E138" s="32"/>
      <c r="F138" s="33"/>
      <c r="G138" s="33"/>
      <c r="H138" s="34"/>
      <c r="L138" s="35"/>
      <c r="M138" s="35"/>
    </row>
    <row r="139" spans="5:13" ht="15">
      <c r="E139" s="32"/>
      <c r="F139" s="33"/>
      <c r="G139" s="33"/>
      <c r="H139" s="34"/>
      <c r="L139" s="35"/>
      <c r="M139" s="35"/>
    </row>
    <row r="140" spans="5:13" ht="15">
      <c r="E140" s="32"/>
      <c r="F140" s="33"/>
      <c r="G140" s="33"/>
      <c r="H140" s="34"/>
      <c r="L140" s="35"/>
      <c r="M140" s="35"/>
    </row>
    <row r="141" spans="5:13" ht="15">
      <c r="E141" s="32"/>
      <c r="F141" s="33"/>
      <c r="G141" s="33"/>
      <c r="H141" s="34"/>
      <c r="L141" s="35"/>
      <c r="M141" s="35"/>
    </row>
    <row r="142" spans="5:13" ht="15">
      <c r="E142" s="32"/>
      <c r="F142" s="33"/>
      <c r="G142" s="33"/>
      <c r="H142" s="34"/>
      <c r="L142" s="35"/>
      <c r="M142" s="35"/>
    </row>
    <row r="143" spans="5:13" ht="15">
      <c r="E143" s="32"/>
      <c r="F143" s="33"/>
      <c r="G143" s="33"/>
      <c r="H143" s="34"/>
      <c r="L143" s="35"/>
      <c r="M143" s="35"/>
    </row>
    <row r="144" spans="5:13" ht="15">
      <c r="E144" s="32"/>
      <c r="F144" s="33"/>
      <c r="G144" s="33"/>
      <c r="H144" s="34"/>
      <c r="L144" s="35"/>
      <c r="M144" s="35"/>
    </row>
    <row r="145" spans="5:13" ht="15">
      <c r="E145" s="32"/>
      <c r="F145" s="33"/>
      <c r="G145" s="33"/>
      <c r="H145" s="34"/>
      <c r="L145" s="35"/>
      <c r="M145" s="35"/>
    </row>
    <row r="146" spans="5:13" ht="15">
      <c r="E146" s="32"/>
      <c r="F146" s="33"/>
      <c r="G146" s="33"/>
      <c r="H146" s="34"/>
      <c r="L146" s="35"/>
      <c r="M146" s="35"/>
    </row>
    <row r="147" spans="5:13" ht="15">
      <c r="E147" s="32"/>
      <c r="F147" s="33"/>
      <c r="G147" s="33"/>
      <c r="H147" s="34"/>
      <c r="L147" s="35"/>
      <c r="M147" s="35"/>
    </row>
    <row r="148" spans="5:13" ht="15">
      <c r="E148" s="32"/>
      <c r="F148" s="33"/>
      <c r="G148" s="33"/>
      <c r="H148" s="34"/>
      <c r="L148" s="35"/>
      <c r="M148" s="35"/>
    </row>
    <row r="149" spans="5:13" ht="15">
      <c r="E149" s="32"/>
      <c r="F149" s="33"/>
      <c r="G149" s="33"/>
      <c r="H149" s="34"/>
      <c r="L149" s="35"/>
      <c r="M149" s="35"/>
    </row>
  </sheetData>
  <sheetProtection sheet="1" objects="1" scenarios="1"/>
  <printOptions horizontalCentered="1" verticalCentered="1"/>
  <pageMargins left="0.25" right="0.46041666666666664" top="0.25" bottom="0.2520833333333333" header="0" footer="0"/>
  <pageSetup horizontalDpi="600" verticalDpi="60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33"/>
  <sheetViews>
    <sheetView showGridLines="0" showRowColHeaders="0" showOutlineSymbols="0" zoomScale="73" zoomScaleNormal="73" workbookViewId="0" topLeftCell="A181">
      <selection activeCell="C217" sqref="C217"/>
    </sheetView>
  </sheetViews>
  <sheetFormatPr defaultColWidth="9.6640625" defaultRowHeight="15"/>
  <cols>
    <col min="1" max="1" width="11.6640625" style="36" customWidth="1"/>
    <col min="2" max="2" width="12.6640625" style="36" customWidth="1"/>
    <col min="3" max="4" width="15.6640625" style="36" customWidth="1"/>
    <col min="5" max="16384" width="9.6640625" style="36" customWidth="1"/>
  </cols>
  <sheetData>
    <row r="1" spans="1:254" ht="45">
      <c r="A1" s="37" t="s">
        <v>11</v>
      </c>
      <c r="B1" s="38" t="s">
        <v>26</v>
      </c>
      <c r="C1" s="37" t="s">
        <v>27</v>
      </c>
      <c r="D1" s="37" t="s">
        <v>28</v>
      </c>
      <c r="E1" s="39" t="s">
        <v>29</v>
      </c>
      <c r="F1" s="40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</row>
    <row r="2" spans="1:254" ht="15">
      <c r="A2" s="42"/>
      <c r="B2" s="42"/>
      <c r="C2" s="42"/>
      <c r="D2" s="42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5" ht="15">
      <c r="A3" s="103">
        <f>DATEVALUE('YEARLY RESET'!A15)</f>
        <v>42185</v>
      </c>
      <c r="B3" s="2">
        <f>IF(AND(AND(OR(AND(A3&gt;=FSDATE,A3&lt;=FEDATE),AND(A3&gt;=SSDATE,A3&lt;=SEDATE)),AND(WEEKDAY(A3)&gt;1,WEEKDAY(A3)&lt;7)),ISERROR(MATCH(A3,HLIST,0)-1)),1,"")</f>
      </c>
      <c r="C3" s="45">
        <f>0</f>
        <v>0</v>
      </c>
      <c r="D3" s="45">
        <f>0</f>
        <v>0</v>
      </c>
      <c r="E3" s="46"/>
    </row>
    <row r="4" spans="1:5" ht="15">
      <c r="A4" s="102">
        <f aca="true" t="shared" si="0" ref="A4:A10">A3+1</f>
        <v>42186</v>
      </c>
      <c r="B4" s="2">
        <f aca="true" t="shared" si="1" ref="B4:B67">IF(AND(AND(OR(AND(A4&gt;=FSDATE,A4&lt;=FEDATE),AND(A4&gt;=SSDATE,A4&lt;=SEDATE)),AND(WEEKDAY(A4)&gt;1,WEEKDAY(A4)&lt;7)),ISERROR(MATCH(A4,HLIST,0)-1)),1,"")</f>
      </c>
      <c r="C4" s="45">
        <f>IF(NOT(ISERROR(VALUE(B4))),C3+((FTOTAL)^-1/2),C3)</f>
        <v>0</v>
      </c>
      <c r="D4" s="45">
        <f aca="true" t="shared" si="2" ref="D4:D67">IF(AND(MONTH(A4)=2,(MOD((YEAR(A4)-1900),4)=0)),D3+(348^-1),IF(AND(MONTH(A4)=2,(MOD((YEAR(A4)-1900),4)&lt;&gt;0)),D3+(336^-1),IF(OR(OR(OR(MONTH(A4)=4,MONTH(A4)=6),MONTH(A4)=9),MONTH(A4)=11),D3+(360^-1),D3+(372^-1))))</f>
        <v>0.002688172043010753</v>
      </c>
      <c r="E4" s="46"/>
    </row>
    <row r="5" spans="1:5" ht="15">
      <c r="A5" s="102">
        <f t="shared" si="0"/>
        <v>42187</v>
      </c>
      <c r="B5" s="2">
        <f t="shared" si="1"/>
      </c>
      <c r="C5" s="45">
        <f aca="true" t="shared" si="3" ref="C5:C68">IF(NOT(ISERROR(VALUE(B5))),C4+((FTOTAL)^-1/2),C4)</f>
        <v>0</v>
      </c>
      <c r="D5" s="45">
        <f t="shared" si="2"/>
        <v>0.005376344086021506</v>
      </c>
      <c r="E5" s="46"/>
    </row>
    <row r="6" spans="1:5" ht="15">
      <c r="A6" s="102">
        <f t="shared" si="0"/>
        <v>42188</v>
      </c>
      <c r="B6" s="2">
        <f t="shared" si="1"/>
      </c>
      <c r="C6" s="45">
        <f t="shared" si="3"/>
        <v>0</v>
      </c>
      <c r="D6" s="45">
        <f t="shared" si="2"/>
        <v>0.008064516129032258</v>
      </c>
      <c r="E6" s="46"/>
    </row>
    <row r="7" spans="1:5" ht="15">
      <c r="A7" s="102">
        <f t="shared" si="0"/>
        <v>42189</v>
      </c>
      <c r="B7" s="2">
        <f t="shared" si="1"/>
      </c>
      <c r="C7" s="45">
        <f t="shared" si="3"/>
        <v>0</v>
      </c>
      <c r="D7" s="45">
        <f t="shared" si="2"/>
        <v>0.010752688172043012</v>
      </c>
      <c r="E7" s="46"/>
    </row>
    <row r="8" spans="1:5" ht="15">
      <c r="A8" s="102">
        <f t="shared" si="0"/>
        <v>42190</v>
      </c>
      <c r="B8" s="2">
        <f t="shared" si="1"/>
      </c>
      <c r="C8" s="45">
        <f t="shared" si="3"/>
        <v>0</v>
      </c>
      <c r="D8" s="45">
        <f t="shared" si="2"/>
        <v>0.013440860215053765</v>
      </c>
      <c r="E8" s="46"/>
    </row>
    <row r="9" spans="1:5" ht="15">
      <c r="A9" s="102">
        <f t="shared" si="0"/>
        <v>42191</v>
      </c>
      <c r="B9" s="2">
        <f t="shared" si="1"/>
      </c>
      <c r="C9" s="45">
        <f t="shared" si="3"/>
        <v>0</v>
      </c>
      <c r="D9" s="45">
        <f t="shared" si="2"/>
        <v>0.01612903225806452</v>
      </c>
      <c r="E9" s="46"/>
    </row>
    <row r="10" spans="1:6" ht="15">
      <c r="A10" s="102">
        <f t="shared" si="0"/>
        <v>42192</v>
      </c>
      <c r="B10" s="2">
        <f t="shared" si="1"/>
      </c>
      <c r="C10" s="45">
        <f t="shared" si="3"/>
        <v>0</v>
      </c>
      <c r="D10" s="45">
        <f t="shared" si="2"/>
        <v>0.018817204301075273</v>
      </c>
      <c r="E10" s="46"/>
      <c r="F10" s="2"/>
    </row>
    <row r="11" spans="1:5" ht="15">
      <c r="A11" s="102">
        <f aca="true" t="shared" si="4" ref="A11:A74">A10+1</f>
        <v>42193</v>
      </c>
      <c r="B11" s="2">
        <f t="shared" si="1"/>
      </c>
      <c r="C11" s="45">
        <f t="shared" si="3"/>
        <v>0</v>
      </c>
      <c r="D11" s="45">
        <f t="shared" si="2"/>
        <v>0.021505376344086027</v>
      </c>
      <c r="E11" s="46"/>
    </row>
    <row r="12" spans="1:5" ht="15">
      <c r="A12" s="102">
        <f t="shared" si="4"/>
        <v>42194</v>
      </c>
      <c r="B12" s="2">
        <f t="shared" si="1"/>
      </c>
      <c r="C12" s="45">
        <f t="shared" si="3"/>
        <v>0</v>
      </c>
      <c r="D12" s="45">
        <f t="shared" si="2"/>
        <v>0.02419354838709678</v>
      </c>
      <c r="E12" s="46"/>
    </row>
    <row r="13" spans="1:5" ht="15">
      <c r="A13" s="102">
        <f t="shared" si="4"/>
        <v>42195</v>
      </c>
      <c r="B13" s="2">
        <f t="shared" si="1"/>
      </c>
      <c r="C13" s="45">
        <f t="shared" si="3"/>
        <v>0</v>
      </c>
      <c r="D13" s="45">
        <f t="shared" si="2"/>
        <v>0.026881720430107534</v>
      </c>
      <c r="E13" s="46"/>
    </row>
    <row r="14" spans="1:5" ht="15">
      <c r="A14" s="102">
        <f t="shared" si="4"/>
        <v>42196</v>
      </c>
      <c r="B14" s="2">
        <f t="shared" si="1"/>
      </c>
      <c r="C14" s="45">
        <f t="shared" si="3"/>
        <v>0</v>
      </c>
      <c r="D14" s="45">
        <f t="shared" si="2"/>
        <v>0.029569892473118288</v>
      </c>
      <c r="E14" s="46"/>
    </row>
    <row r="15" spans="1:5" ht="15">
      <c r="A15" s="102">
        <f t="shared" si="4"/>
        <v>42197</v>
      </c>
      <c r="B15" s="2">
        <f t="shared" si="1"/>
      </c>
      <c r="C15" s="45">
        <f t="shared" si="3"/>
        <v>0</v>
      </c>
      <c r="D15" s="45">
        <f t="shared" si="2"/>
        <v>0.03225806451612904</v>
      </c>
      <c r="E15" s="46"/>
    </row>
    <row r="16" spans="1:5" ht="15">
      <c r="A16" s="102">
        <f t="shared" si="4"/>
        <v>42198</v>
      </c>
      <c r="B16" s="2">
        <f t="shared" si="1"/>
      </c>
      <c r="C16" s="45">
        <f t="shared" si="3"/>
        <v>0</v>
      </c>
      <c r="D16" s="45">
        <f t="shared" si="2"/>
        <v>0.03494623655913979</v>
      </c>
      <c r="E16" s="46"/>
    </row>
    <row r="17" spans="1:5" ht="15">
      <c r="A17" s="102">
        <f t="shared" si="4"/>
        <v>42199</v>
      </c>
      <c r="B17" s="2">
        <f t="shared" si="1"/>
      </c>
      <c r="C17" s="45">
        <f t="shared" si="3"/>
        <v>0</v>
      </c>
      <c r="D17" s="45">
        <f t="shared" si="2"/>
        <v>0.03763440860215054</v>
      </c>
      <c r="E17" s="46"/>
    </row>
    <row r="18" spans="1:5" ht="15">
      <c r="A18" s="102">
        <f t="shared" si="4"/>
        <v>42200</v>
      </c>
      <c r="B18" s="2">
        <f t="shared" si="1"/>
      </c>
      <c r="C18" s="45">
        <f t="shared" si="3"/>
        <v>0</v>
      </c>
      <c r="D18" s="45">
        <f t="shared" si="2"/>
        <v>0.04032258064516129</v>
      </c>
      <c r="E18" s="46"/>
    </row>
    <row r="19" spans="1:5" ht="15">
      <c r="A19" s="102">
        <f t="shared" si="4"/>
        <v>42201</v>
      </c>
      <c r="B19" s="2">
        <f t="shared" si="1"/>
      </c>
      <c r="C19" s="45">
        <f t="shared" si="3"/>
        <v>0</v>
      </c>
      <c r="D19" s="45">
        <f t="shared" si="2"/>
        <v>0.04301075268817204</v>
      </c>
      <c r="E19" s="46"/>
    </row>
    <row r="20" spans="1:5" ht="15">
      <c r="A20" s="102">
        <f t="shared" si="4"/>
        <v>42202</v>
      </c>
      <c r="B20" s="2">
        <f t="shared" si="1"/>
      </c>
      <c r="C20" s="45">
        <f t="shared" si="3"/>
        <v>0</v>
      </c>
      <c r="D20" s="45">
        <f t="shared" si="2"/>
        <v>0.04569892473118279</v>
      </c>
      <c r="E20" s="46"/>
    </row>
    <row r="21" spans="1:5" ht="15">
      <c r="A21" s="102">
        <f t="shared" si="4"/>
        <v>42203</v>
      </c>
      <c r="B21" s="2">
        <f t="shared" si="1"/>
      </c>
      <c r="C21" s="45">
        <f t="shared" si="3"/>
        <v>0</v>
      </c>
      <c r="D21" s="45">
        <f t="shared" si="2"/>
        <v>0.04838709677419354</v>
      </c>
      <c r="E21" s="46"/>
    </row>
    <row r="22" spans="1:5" ht="15">
      <c r="A22" s="102">
        <f t="shared" si="4"/>
        <v>42204</v>
      </c>
      <c r="B22" s="2">
        <f t="shared" si="1"/>
      </c>
      <c r="C22" s="45">
        <f t="shared" si="3"/>
        <v>0</v>
      </c>
      <c r="D22" s="45">
        <f t="shared" si="2"/>
        <v>0.05107526881720429</v>
      </c>
      <c r="E22" s="46"/>
    </row>
    <row r="23" spans="1:5" ht="15">
      <c r="A23" s="102">
        <f t="shared" si="4"/>
        <v>42205</v>
      </c>
      <c r="B23" s="2">
        <f t="shared" si="1"/>
      </c>
      <c r="C23" s="45">
        <f t="shared" si="3"/>
        <v>0</v>
      </c>
      <c r="D23" s="45">
        <f t="shared" si="2"/>
        <v>0.05376344086021504</v>
      </c>
      <c r="E23" s="46"/>
    </row>
    <row r="24" spans="1:5" ht="15">
      <c r="A24" s="102">
        <f t="shared" si="4"/>
        <v>42206</v>
      </c>
      <c r="B24" s="2">
        <f t="shared" si="1"/>
      </c>
      <c r="C24" s="45">
        <f t="shared" si="3"/>
        <v>0</v>
      </c>
      <c r="D24" s="45">
        <f t="shared" si="2"/>
        <v>0.05645161290322579</v>
      </c>
      <c r="E24" s="46"/>
    </row>
    <row r="25" spans="1:5" ht="15">
      <c r="A25" s="102">
        <f t="shared" si="4"/>
        <v>42207</v>
      </c>
      <c r="B25" s="2">
        <f t="shared" si="1"/>
      </c>
      <c r="C25" s="45">
        <f t="shared" si="3"/>
        <v>0</v>
      </c>
      <c r="D25" s="45">
        <f t="shared" si="2"/>
        <v>0.05913978494623654</v>
      </c>
      <c r="E25" s="46"/>
    </row>
    <row r="26" spans="1:5" ht="15">
      <c r="A26" s="102">
        <f t="shared" si="4"/>
        <v>42208</v>
      </c>
      <c r="B26" s="2">
        <f t="shared" si="1"/>
      </c>
      <c r="C26" s="45">
        <f t="shared" si="3"/>
        <v>0</v>
      </c>
      <c r="D26" s="45">
        <f t="shared" si="2"/>
        <v>0.06182795698924729</v>
      </c>
      <c r="E26" s="46"/>
    </row>
    <row r="27" spans="1:5" ht="15">
      <c r="A27" s="102">
        <f t="shared" si="4"/>
        <v>42209</v>
      </c>
      <c r="B27" s="2">
        <f t="shared" si="1"/>
      </c>
      <c r="C27" s="45">
        <f t="shared" si="3"/>
        <v>0</v>
      </c>
      <c r="D27" s="45">
        <f t="shared" si="2"/>
        <v>0.06451612903225805</v>
      </c>
      <c r="E27" s="46"/>
    </row>
    <row r="28" spans="1:5" ht="15">
      <c r="A28" s="102">
        <f t="shared" si="4"/>
        <v>42210</v>
      </c>
      <c r="B28" s="2">
        <f t="shared" si="1"/>
      </c>
      <c r="C28" s="45">
        <f t="shared" si="3"/>
        <v>0</v>
      </c>
      <c r="D28" s="45">
        <f t="shared" si="2"/>
        <v>0.0672043010752688</v>
      </c>
      <c r="E28" s="46"/>
    </row>
    <row r="29" spans="1:5" ht="15">
      <c r="A29" s="102">
        <f t="shared" si="4"/>
        <v>42211</v>
      </c>
      <c r="B29" s="2">
        <f t="shared" si="1"/>
      </c>
      <c r="C29" s="45">
        <f t="shared" si="3"/>
        <v>0</v>
      </c>
      <c r="D29" s="45">
        <f t="shared" si="2"/>
        <v>0.06989247311827955</v>
      </c>
      <c r="E29" s="46"/>
    </row>
    <row r="30" spans="1:5" ht="15">
      <c r="A30" s="102">
        <f t="shared" si="4"/>
        <v>42212</v>
      </c>
      <c r="B30" s="2">
        <f t="shared" si="1"/>
      </c>
      <c r="C30" s="45">
        <f t="shared" si="3"/>
        <v>0</v>
      </c>
      <c r="D30" s="45">
        <f t="shared" si="2"/>
        <v>0.0725806451612903</v>
      </c>
      <c r="E30" s="46"/>
    </row>
    <row r="31" spans="1:5" ht="15">
      <c r="A31" s="102">
        <f t="shared" si="4"/>
        <v>42213</v>
      </c>
      <c r="B31" s="2">
        <f t="shared" si="1"/>
      </c>
      <c r="C31" s="45">
        <f t="shared" si="3"/>
        <v>0</v>
      </c>
      <c r="D31" s="45">
        <f t="shared" si="2"/>
        <v>0.07526881720430105</v>
      </c>
      <c r="E31" s="46"/>
    </row>
    <row r="32" spans="1:5" ht="15">
      <c r="A32" s="102">
        <f t="shared" si="4"/>
        <v>42214</v>
      </c>
      <c r="B32" s="2">
        <f t="shared" si="1"/>
      </c>
      <c r="C32" s="45">
        <f t="shared" si="3"/>
        <v>0</v>
      </c>
      <c r="D32" s="45">
        <f t="shared" si="2"/>
        <v>0.0779569892473118</v>
      </c>
      <c r="E32" s="46"/>
    </row>
    <row r="33" spans="1:5" ht="15">
      <c r="A33" s="102">
        <f t="shared" si="4"/>
        <v>42215</v>
      </c>
      <c r="B33" s="2">
        <f t="shared" si="1"/>
      </c>
      <c r="C33" s="45">
        <f t="shared" si="3"/>
        <v>0</v>
      </c>
      <c r="D33" s="45">
        <f t="shared" si="2"/>
        <v>0.08064516129032255</v>
      </c>
      <c r="E33" s="46"/>
    </row>
    <row r="34" spans="1:5" ht="15">
      <c r="A34" s="102">
        <f t="shared" si="4"/>
        <v>42216</v>
      </c>
      <c r="B34" s="2">
        <f t="shared" si="1"/>
      </c>
      <c r="C34" s="45">
        <f t="shared" si="3"/>
        <v>0</v>
      </c>
      <c r="D34" s="45">
        <f t="shared" si="2"/>
        <v>0.0833333333333333</v>
      </c>
      <c r="E34" s="46"/>
    </row>
    <row r="35" spans="1:5" ht="15">
      <c r="A35" s="102">
        <f t="shared" si="4"/>
        <v>42217</v>
      </c>
      <c r="B35" s="2">
        <f t="shared" si="1"/>
      </c>
      <c r="C35" s="45">
        <f t="shared" si="3"/>
        <v>0</v>
      </c>
      <c r="D35" s="45">
        <f t="shared" si="2"/>
        <v>0.08602150537634405</v>
      </c>
      <c r="E35" s="46"/>
    </row>
    <row r="36" spans="1:5" ht="15">
      <c r="A36" s="102">
        <f t="shared" si="4"/>
        <v>42218</v>
      </c>
      <c r="B36" s="2">
        <f t="shared" si="1"/>
      </c>
      <c r="C36" s="45">
        <f t="shared" si="3"/>
        <v>0</v>
      </c>
      <c r="D36" s="45">
        <f t="shared" si="2"/>
        <v>0.0887096774193548</v>
      </c>
      <c r="E36" s="46"/>
    </row>
    <row r="37" spans="1:5" ht="15">
      <c r="A37" s="102">
        <f t="shared" si="4"/>
        <v>42219</v>
      </c>
      <c r="B37" s="2">
        <f t="shared" si="1"/>
      </c>
      <c r="C37" s="45">
        <f t="shared" si="3"/>
        <v>0</v>
      </c>
      <c r="D37" s="45">
        <f t="shared" si="2"/>
        <v>0.09139784946236555</v>
      </c>
      <c r="E37" s="46"/>
    </row>
    <row r="38" spans="1:5" ht="15">
      <c r="A38" s="102">
        <f t="shared" si="4"/>
        <v>42220</v>
      </c>
      <c r="B38" s="2">
        <f t="shared" si="1"/>
      </c>
      <c r="C38" s="45">
        <f t="shared" si="3"/>
        <v>0</v>
      </c>
      <c r="D38" s="45">
        <f t="shared" si="2"/>
        <v>0.0940860215053763</v>
      </c>
      <c r="E38" s="46"/>
    </row>
    <row r="39" spans="1:5" ht="15">
      <c r="A39" s="102">
        <f t="shared" si="4"/>
        <v>42221</v>
      </c>
      <c r="B39" s="2">
        <f t="shared" si="1"/>
      </c>
      <c r="C39" s="45">
        <f t="shared" si="3"/>
        <v>0</v>
      </c>
      <c r="D39" s="45">
        <f t="shared" si="2"/>
        <v>0.09677419354838705</v>
      </c>
      <c r="E39" s="46"/>
    </row>
    <row r="40" spans="1:5" ht="15">
      <c r="A40" s="102">
        <f t="shared" si="4"/>
        <v>42222</v>
      </c>
      <c r="B40" s="2">
        <f t="shared" si="1"/>
      </c>
      <c r="C40" s="45">
        <f t="shared" si="3"/>
        <v>0</v>
      </c>
      <c r="D40" s="45">
        <f t="shared" si="2"/>
        <v>0.0994623655913978</v>
      </c>
      <c r="E40" s="46"/>
    </row>
    <row r="41" spans="1:5" ht="15">
      <c r="A41" s="102">
        <f t="shared" si="4"/>
        <v>42223</v>
      </c>
      <c r="B41" s="2">
        <f t="shared" si="1"/>
      </c>
      <c r="C41" s="45">
        <f t="shared" si="3"/>
        <v>0</v>
      </c>
      <c r="D41" s="45">
        <f t="shared" si="2"/>
        <v>0.10215053763440855</v>
      </c>
      <c r="E41" s="46"/>
    </row>
    <row r="42" spans="1:5" ht="15">
      <c r="A42" s="102">
        <f t="shared" si="4"/>
        <v>42224</v>
      </c>
      <c r="B42" s="2">
        <f t="shared" si="1"/>
      </c>
      <c r="C42" s="45">
        <f t="shared" si="3"/>
        <v>0</v>
      </c>
      <c r="D42" s="45">
        <f t="shared" si="2"/>
        <v>0.1048387096774193</v>
      </c>
      <c r="E42" s="46"/>
    </row>
    <row r="43" spans="1:5" ht="15">
      <c r="A43" s="102">
        <f t="shared" si="4"/>
        <v>42225</v>
      </c>
      <c r="B43" s="2">
        <f t="shared" si="1"/>
      </c>
      <c r="C43" s="45">
        <f t="shared" si="3"/>
        <v>0</v>
      </c>
      <c r="D43" s="45">
        <f t="shared" si="2"/>
        <v>0.10752688172043005</v>
      </c>
      <c r="E43" s="46"/>
    </row>
    <row r="44" spans="1:5" ht="15">
      <c r="A44" s="102">
        <f t="shared" si="4"/>
        <v>42226</v>
      </c>
      <c r="B44" s="2">
        <f t="shared" si="1"/>
      </c>
      <c r="C44" s="45">
        <f t="shared" si="3"/>
        <v>0</v>
      </c>
      <c r="D44" s="45">
        <f t="shared" si="2"/>
        <v>0.1102150537634408</v>
      </c>
      <c r="E44" s="46"/>
    </row>
    <row r="45" spans="1:5" ht="15">
      <c r="A45" s="102">
        <f t="shared" si="4"/>
        <v>42227</v>
      </c>
      <c r="B45" s="2">
        <f t="shared" si="1"/>
      </c>
      <c r="C45" s="45">
        <f t="shared" si="3"/>
        <v>0</v>
      </c>
      <c r="D45" s="45">
        <f t="shared" si="2"/>
        <v>0.11290322580645155</v>
      </c>
      <c r="E45" s="46"/>
    </row>
    <row r="46" spans="1:5" ht="15">
      <c r="A46" s="102">
        <f t="shared" si="4"/>
        <v>42228</v>
      </c>
      <c r="B46" s="2">
        <f t="shared" si="1"/>
      </c>
      <c r="C46" s="45">
        <f t="shared" si="3"/>
        <v>0</v>
      </c>
      <c r="D46" s="45">
        <f t="shared" si="2"/>
        <v>0.1155913978494623</v>
      </c>
      <c r="E46" s="46"/>
    </row>
    <row r="47" spans="1:5" ht="15">
      <c r="A47" s="102">
        <f t="shared" si="4"/>
        <v>42229</v>
      </c>
      <c r="B47" s="2">
        <f t="shared" si="1"/>
      </c>
      <c r="C47" s="45">
        <f t="shared" si="3"/>
        <v>0</v>
      </c>
      <c r="D47" s="45">
        <f t="shared" si="2"/>
        <v>0.11827956989247305</v>
      </c>
      <c r="E47" s="46"/>
    </row>
    <row r="48" spans="1:5" ht="15">
      <c r="A48" s="102">
        <f t="shared" si="4"/>
        <v>42230</v>
      </c>
      <c r="B48" s="2">
        <f t="shared" si="1"/>
      </c>
      <c r="C48" s="45">
        <f t="shared" si="3"/>
        <v>0</v>
      </c>
      <c r="D48" s="45">
        <f t="shared" si="2"/>
        <v>0.1209677419354838</v>
      </c>
      <c r="E48" s="46"/>
    </row>
    <row r="49" spans="1:5" ht="15">
      <c r="A49" s="102">
        <f t="shared" si="4"/>
        <v>42231</v>
      </c>
      <c r="B49" s="2">
        <f t="shared" si="1"/>
      </c>
      <c r="C49" s="45">
        <f t="shared" si="3"/>
        <v>0</v>
      </c>
      <c r="D49" s="45">
        <f t="shared" si="2"/>
        <v>0.12365591397849456</v>
      </c>
      <c r="E49" s="46"/>
    </row>
    <row r="50" spans="1:5" ht="15">
      <c r="A50" s="102">
        <f t="shared" si="4"/>
        <v>42232</v>
      </c>
      <c r="B50" s="2">
        <f t="shared" si="1"/>
      </c>
      <c r="C50" s="45">
        <f t="shared" si="3"/>
        <v>0</v>
      </c>
      <c r="D50" s="45">
        <f t="shared" si="2"/>
        <v>0.12634408602150532</v>
      </c>
      <c r="E50" s="46"/>
    </row>
    <row r="51" spans="1:5" ht="15">
      <c r="A51" s="102">
        <f t="shared" si="4"/>
        <v>42233</v>
      </c>
      <c r="B51" s="2">
        <f t="shared" si="1"/>
        <v>1</v>
      </c>
      <c r="C51" s="45">
        <f t="shared" si="3"/>
        <v>0.0058823529411764705</v>
      </c>
      <c r="D51" s="45">
        <f t="shared" si="2"/>
        <v>0.12903225806451607</v>
      </c>
      <c r="E51" s="46"/>
    </row>
    <row r="52" spans="1:5" ht="15">
      <c r="A52" s="102">
        <f t="shared" si="4"/>
        <v>42234</v>
      </c>
      <c r="B52" s="2">
        <f t="shared" si="1"/>
        <v>1</v>
      </c>
      <c r="C52" s="45">
        <f t="shared" si="3"/>
        <v>0.011764705882352941</v>
      </c>
      <c r="D52" s="45">
        <f t="shared" si="2"/>
        <v>0.13172043010752682</v>
      </c>
      <c r="E52" s="46"/>
    </row>
    <row r="53" spans="1:5" ht="15">
      <c r="A53" s="102">
        <f t="shared" si="4"/>
        <v>42235</v>
      </c>
      <c r="B53" s="2">
        <f t="shared" si="1"/>
        <v>1</v>
      </c>
      <c r="C53" s="45">
        <f t="shared" si="3"/>
        <v>0.01764705882352941</v>
      </c>
      <c r="D53" s="45">
        <f t="shared" si="2"/>
        <v>0.13440860215053757</v>
      </c>
      <c r="E53" s="46"/>
    </row>
    <row r="54" spans="1:5" ht="15">
      <c r="A54" s="102">
        <f t="shared" si="4"/>
        <v>42236</v>
      </c>
      <c r="B54" s="2">
        <f t="shared" si="1"/>
        <v>1</v>
      </c>
      <c r="C54" s="45">
        <f t="shared" si="3"/>
        <v>0.023529411764705882</v>
      </c>
      <c r="D54" s="45">
        <f t="shared" si="2"/>
        <v>0.13709677419354832</v>
      </c>
      <c r="E54" s="46"/>
    </row>
    <row r="55" spans="1:5" ht="15">
      <c r="A55" s="102">
        <f t="shared" si="4"/>
        <v>42237</v>
      </c>
      <c r="B55" s="2">
        <f t="shared" si="1"/>
        <v>1</v>
      </c>
      <c r="C55" s="45">
        <f t="shared" si="3"/>
        <v>0.029411764705882353</v>
      </c>
      <c r="D55" s="45">
        <f t="shared" si="2"/>
        <v>0.13978494623655907</v>
      </c>
      <c r="E55" s="46"/>
    </row>
    <row r="56" spans="1:5" ht="15">
      <c r="A56" s="102">
        <f t="shared" si="4"/>
        <v>42238</v>
      </c>
      <c r="B56" s="2">
        <f t="shared" si="1"/>
      </c>
      <c r="C56" s="45">
        <f t="shared" si="3"/>
        <v>0.029411764705882353</v>
      </c>
      <c r="D56" s="45">
        <f t="shared" si="2"/>
        <v>0.14247311827956982</v>
      </c>
      <c r="E56" s="46"/>
    </row>
    <row r="57" spans="1:5" ht="15">
      <c r="A57" s="102">
        <f t="shared" si="4"/>
        <v>42239</v>
      </c>
      <c r="B57" s="2">
        <f t="shared" si="1"/>
      </c>
      <c r="C57" s="45">
        <f t="shared" si="3"/>
        <v>0.029411764705882353</v>
      </c>
      <c r="D57" s="45">
        <f t="shared" si="2"/>
        <v>0.14516129032258057</v>
      </c>
      <c r="E57" s="46"/>
    </row>
    <row r="58" spans="1:5" ht="15">
      <c r="A58" s="102">
        <f t="shared" si="4"/>
        <v>42240</v>
      </c>
      <c r="B58" s="2">
        <f t="shared" si="1"/>
        <v>1</v>
      </c>
      <c r="C58" s="45">
        <f t="shared" si="3"/>
        <v>0.03529411764705882</v>
      </c>
      <c r="D58" s="45">
        <f t="shared" si="2"/>
        <v>0.14784946236559132</v>
      </c>
      <c r="E58" s="46"/>
    </row>
    <row r="59" spans="1:5" ht="15">
      <c r="A59" s="102">
        <f t="shared" si="4"/>
        <v>42241</v>
      </c>
      <c r="B59" s="2">
        <f t="shared" si="1"/>
        <v>1</v>
      </c>
      <c r="C59" s="45">
        <f t="shared" si="3"/>
        <v>0.041176470588235294</v>
      </c>
      <c r="D59" s="45">
        <f t="shared" si="2"/>
        <v>0.15053763440860207</v>
      </c>
      <c r="E59" s="46"/>
    </row>
    <row r="60" spans="1:5" ht="15">
      <c r="A60" s="102">
        <f t="shared" si="4"/>
        <v>42242</v>
      </c>
      <c r="B60" s="2">
        <f t="shared" si="1"/>
        <v>1</v>
      </c>
      <c r="C60" s="45">
        <f t="shared" si="3"/>
        <v>0.047058823529411764</v>
      </c>
      <c r="D60" s="45">
        <f t="shared" si="2"/>
        <v>0.15322580645161282</v>
      </c>
      <c r="E60" s="46"/>
    </row>
    <row r="61" spans="1:5" ht="15">
      <c r="A61" s="102">
        <f t="shared" si="4"/>
        <v>42243</v>
      </c>
      <c r="B61" s="2">
        <f t="shared" si="1"/>
        <v>1</v>
      </c>
      <c r="C61" s="45">
        <f t="shared" si="3"/>
        <v>0.052941176470588235</v>
      </c>
      <c r="D61" s="45">
        <f t="shared" si="2"/>
        <v>0.15591397849462357</v>
      </c>
      <c r="E61" s="46"/>
    </row>
    <row r="62" spans="1:5" ht="15">
      <c r="A62" s="102">
        <f t="shared" si="4"/>
        <v>42244</v>
      </c>
      <c r="B62" s="2">
        <f t="shared" si="1"/>
        <v>1</v>
      </c>
      <c r="C62" s="45">
        <f t="shared" si="3"/>
        <v>0.058823529411764705</v>
      </c>
      <c r="D62" s="45">
        <f t="shared" si="2"/>
        <v>0.15860215053763432</v>
      </c>
      <c r="E62" s="46"/>
    </row>
    <row r="63" spans="1:5" ht="15">
      <c r="A63" s="102">
        <f t="shared" si="4"/>
        <v>42245</v>
      </c>
      <c r="B63" s="2">
        <f t="shared" si="1"/>
      </c>
      <c r="C63" s="45">
        <f t="shared" si="3"/>
        <v>0.058823529411764705</v>
      </c>
      <c r="D63" s="45">
        <f t="shared" si="2"/>
        <v>0.16129032258064507</v>
      </c>
      <c r="E63" s="46"/>
    </row>
    <row r="64" spans="1:5" ht="15">
      <c r="A64" s="102">
        <f t="shared" si="4"/>
        <v>42246</v>
      </c>
      <c r="B64" s="2">
        <f t="shared" si="1"/>
      </c>
      <c r="C64" s="45">
        <f t="shared" si="3"/>
        <v>0.058823529411764705</v>
      </c>
      <c r="D64" s="45">
        <f t="shared" si="2"/>
        <v>0.16397849462365582</v>
      </c>
      <c r="E64" s="46"/>
    </row>
    <row r="65" spans="1:5" ht="15">
      <c r="A65" s="102">
        <f t="shared" si="4"/>
        <v>42247</v>
      </c>
      <c r="B65" s="2">
        <f t="shared" si="1"/>
        <v>1</v>
      </c>
      <c r="C65" s="45">
        <f t="shared" si="3"/>
        <v>0.06470588235294117</v>
      </c>
      <c r="D65" s="45">
        <f t="shared" si="2"/>
        <v>0.16666666666666657</v>
      </c>
      <c r="E65" s="46"/>
    </row>
    <row r="66" spans="1:5" ht="15">
      <c r="A66" s="102">
        <f t="shared" si="4"/>
        <v>42248</v>
      </c>
      <c r="B66" s="2">
        <f t="shared" si="1"/>
        <v>1</v>
      </c>
      <c r="C66" s="45">
        <f t="shared" si="3"/>
        <v>0.07058823529411765</v>
      </c>
      <c r="D66" s="45">
        <f t="shared" si="2"/>
        <v>0.16944444444444434</v>
      </c>
      <c r="E66" s="46"/>
    </row>
    <row r="67" spans="1:5" ht="15">
      <c r="A67" s="102">
        <f t="shared" si="4"/>
        <v>42249</v>
      </c>
      <c r="B67" s="2">
        <f t="shared" si="1"/>
        <v>1</v>
      </c>
      <c r="C67" s="45">
        <f t="shared" si="3"/>
        <v>0.07647058823529412</v>
      </c>
      <c r="D67" s="45">
        <f t="shared" si="2"/>
        <v>0.1722222222222221</v>
      </c>
      <c r="E67" s="46"/>
    </row>
    <row r="68" spans="1:5" ht="15">
      <c r="A68" s="102">
        <f t="shared" si="4"/>
        <v>42250</v>
      </c>
      <c r="B68" s="2">
        <f aca="true" t="shared" si="5" ref="B68:B131">IF(AND(AND(OR(AND(A68&gt;=FSDATE,A68&lt;=FEDATE),AND(A68&gt;=SSDATE,A68&lt;=SEDATE)),AND(WEEKDAY(A68)&gt;1,WEEKDAY(A68)&lt;7)),ISERROR(MATCH(A68,HLIST,0)-1)),1,"")</f>
        <v>1</v>
      </c>
      <c r="C68" s="45">
        <f t="shared" si="3"/>
        <v>0.0823529411764706</v>
      </c>
      <c r="D68" s="45">
        <f aca="true" t="shared" si="6" ref="D68:D131">IF(AND(MONTH(A68)=2,(MOD((YEAR(A68)-1900),4)=0)),D67+(348^-1),IF(AND(MONTH(A68)=2,(MOD((YEAR(A68)-1900),4)&lt;&gt;0)),D67+(336^-1),IF(OR(OR(OR(MONTH(A68)=4,MONTH(A68)=6),MONTH(A68)=9),MONTH(A68)=11),D67+(360^-1),D67+(372^-1))))</f>
        <v>0.17499999999999988</v>
      </c>
      <c r="E68" s="46"/>
    </row>
    <row r="69" spans="1:5" ht="15">
      <c r="A69" s="102">
        <f t="shared" si="4"/>
        <v>42251</v>
      </c>
      <c r="B69" s="2">
        <f t="shared" si="5"/>
        <v>1</v>
      </c>
      <c r="C69" s="45">
        <f aca="true" t="shared" si="7" ref="C69:C132">IF(NOT(ISERROR(VALUE(B69))),C68+((FTOTAL)^-1/2),C68)</f>
        <v>0.08823529411764708</v>
      </c>
      <c r="D69" s="45">
        <f t="shared" si="6"/>
        <v>0.17777777777777765</v>
      </c>
      <c r="E69" s="46"/>
    </row>
    <row r="70" spans="1:5" ht="15">
      <c r="A70" s="102">
        <f t="shared" si="4"/>
        <v>42252</v>
      </c>
      <c r="B70" s="2">
        <f t="shared" si="5"/>
      </c>
      <c r="C70" s="45">
        <f t="shared" si="7"/>
        <v>0.08823529411764708</v>
      </c>
      <c r="D70" s="45">
        <f t="shared" si="6"/>
        <v>0.1805555555555554</v>
      </c>
      <c r="E70" s="46"/>
    </row>
    <row r="71" spans="1:5" ht="15">
      <c r="A71" s="102">
        <f t="shared" si="4"/>
        <v>42253</v>
      </c>
      <c r="B71" s="2">
        <f t="shared" si="5"/>
      </c>
      <c r="C71" s="45">
        <f t="shared" si="7"/>
        <v>0.08823529411764708</v>
      </c>
      <c r="D71" s="45">
        <f t="shared" si="6"/>
        <v>0.18333333333333318</v>
      </c>
      <c r="E71" s="46"/>
    </row>
    <row r="72" spans="1:5" ht="15">
      <c r="A72" s="102">
        <f t="shared" si="4"/>
        <v>42254</v>
      </c>
      <c r="B72" s="2">
        <f t="shared" si="5"/>
      </c>
      <c r="C72" s="45">
        <f t="shared" si="7"/>
        <v>0.08823529411764708</v>
      </c>
      <c r="D72" s="45">
        <f t="shared" si="6"/>
        <v>0.18611111111111095</v>
      </c>
      <c r="E72" s="46"/>
    </row>
    <row r="73" spans="1:5" ht="15">
      <c r="A73" s="102">
        <f t="shared" si="4"/>
        <v>42255</v>
      </c>
      <c r="B73" s="2">
        <f t="shared" si="5"/>
        <v>1</v>
      </c>
      <c r="C73" s="45">
        <f t="shared" si="7"/>
        <v>0.09411764705882356</v>
      </c>
      <c r="D73" s="45">
        <f t="shared" si="6"/>
        <v>0.18888888888888872</v>
      </c>
      <c r="E73" s="46"/>
    </row>
    <row r="74" spans="1:5" ht="15">
      <c r="A74" s="102">
        <f t="shared" si="4"/>
        <v>42256</v>
      </c>
      <c r="B74" s="2">
        <f t="shared" si="5"/>
        <v>1</v>
      </c>
      <c r="C74" s="45">
        <f t="shared" si="7"/>
        <v>0.10000000000000003</v>
      </c>
      <c r="D74" s="45">
        <f t="shared" si="6"/>
        <v>0.19166666666666649</v>
      </c>
      <c r="E74" s="46"/>
    </row>
    <row r="75" spans="1:5" ht="15">
      <c r="A75" s="102">
        <f aca="true" t="shared" si="8" ref="A75:A138">A74+1</f>
        <v>42257</v>
      </c>
      <c r="B75" s="2">
        <f t="shared" si="5"/>
        <v>1</v>
      </c>
      <c r="C75" s="45">
        <f t="shared" si="7"/>
        <v>0.10588235294117651</v>
      </c>
      <c r="D75" s="45">
        <f t="shared" si="6"/>
        <v>0.19444444444444425</v>
      </c>
      <c r="E75" s="46"/>
    </row>
    <row r="76" spans="1:5" ht="15">
      <c r="A76" s="102">
        <f t="shared" si="8"/>
        <v>42258</v>
      </c>
      <c r="B76" s="2">
        <f t="shared" si="5"/>
        <v>1</v>
      </c>
      <c r="C76" s="45">
        <f t="shared" si="7"/>
        <v>0.11176470588235299</v>
      </c>
      <c r="D76" s="45">
        <f t="shared" si="6"/>
        <v>0.19722222222222202</v>
      </c>
      <c r="E76" s="46"/>
    </row>
    <row r="77" spans="1:5" ht="15">
      <c r="A77" s="102">
        <f t="shared" si="8"/>
        <v>42259</v>
      </c>
      <c r="B77" s="2">
        <f t="shared" si="5"/>
      </c>
      <c r="C77" s="45">
        <f t="shared" si="7"/>
        <v>0.11176470588235299</v>
      </c>
      <c r="D77" s="45">
        <f t="shared" si="6"/>
        <v>0.1999999999999998</v>
      </c>
      <c r="E77" s="46"/>
    </row>
    <row r="78" spans="1:5" ht="15">
      <c r="A78" s="102">
        <f t="shared" si="8"/>
        <v>42260</v>
      </c>
      <c r="B78" s="2">
        <f t="shared" si="5"/>
      </c>
      <c r="C78" s="45">
        <f t="shared" si="7"/>
        <v>0.11176470588235299</v>
      </c>
      <c r="D78" s="45">
        <f t="shared" si="6"/>
        <v>0.20277777777777756</v>
      </c>
      <c r="E78" s="46"/>
    </row>
    <row r="79" spans="1:5" ht="15">
      <c r="A79" s="102">
        <f t="shared" si="8"/>
        <v>42261</v>
      </c>
      <c r="B79" s="2">
        <f t="shared" si="5"/>
        <v>1</v>
      </c>
      <c r="C79" s="45">
        <f t="shared" si="7"/>
        <v>0.11764705882352947</v>
      </c>
      <c r="D79" s="45">
        <f t="shared" si="6"/>
        <v>0.20555555555555532</v>
      </c>
      <c r="E79" s="46"/>
    </row>
    <row r="80" spans="1:5" ht="15">
      <c r="A80" s="102">
        <f t="shared" si="8"/>
        <v>42262</v>
      </c>
      <c r="B80" s="2">
        <f t="shared" si="5"/>
        <v>1</v>
      </c>
      <c r="C80" s="45">
        <f t="shared" si="7"/>
        <v>0.12352941176470594</v>
      </c>
      <c r="D80" s="45">
        <f t="shared" si="6"/>
        <v>0.2083333333333331</v>
      </c>
      <c r="E80" s="46"/>
    </row>
    <row r="81" spans="1:5" ht="15">
      <c r="A81" s="102">
        <f t="shared" si="8"/>
        <v>42263</v>
      </c>
      <c r="B81" s="2">
        <f t="shared" si="5"/>
        <v>1</v>
      </c>
      <c r="C81" s="45">
        <f t="shared" si="7"/>
        <v>0.12941176470588242</v>
      </c>
      <c r="D81" s="45">
        <f t="shared" si="6"/>
        <v>0.21111111111111086</v>
      </c>
      <c r="E81" s="46"/>
    </row>
    <row r="82" spans="1:5" ht="15">
      <c r="A82" s="102">
        <f t="shared" si="8"/>
        <v>42264</v>
      </c>
      <c r="B82" s="2">
        <f t="shared" si="5"/>
        <v>1</v>
      </c>
      <c r="C82" s="45">
        <f t="shared" si="7"/>
        <v>0.1352941176470589</v>
      </c>
      <c r="D82" s="45">
        <f t="shared" si="6"/>
        <v>0.21388888888888863</v>
      </c>
      <c r="E82" s="46"/>
    </row>
    <row r="83" spans="1:5" ht="15">
      <c r="A83" s="102">
        <f t="shared" si="8"/>
        <v>42265</v>
      </c>
      <c r="B83" s="2">
        <f t="shared" si="5"/>
        <v>1</v>
      </c>
      <c r="C83" s="45">
        <f t="shared" si="7"/>
        <v>0.14117647058823538</v>
      </c>
      <c r="D83" s="45">
        <f t="shared" si="6"/>
        <v>0.2166666666666664</v>
      </c>
      <c r="E83" s="46"/>
    </row>
    <row r="84" spans="1:5" ht="15">
      <c r="A84" s="102">
        <f t="shared" si="8"/>
        <v>42266</v>
      </c>
      <c r="B84" s="2">
        <f t="shared" si="5"/>
      </c>
      <c r="C84" s="45">
        <f t="shared" si="7"/>
        <v>0.14117647058823538</v>
      </c>
      <c r="D84" s="45">
        <f t="shared" si="6"/>
        <v>0.21944444444444416</v>
      </c>
      <c r="E84" s="46"/>
    </row>
    <row r="85" spans="1:5" ht="15">
      <c r="A85" s="102">
        <f t="shared" si="8"/>
        <v>42267</v>
      </c>
      <c r="B85" s="2">
        <f t="shared" si="5"/>
      </c>
      <c r="C85" s="45">
        <f t="shared" si="7"/>
        <v>0.14117647058823538</v>
      </c>
      <c r="D85" s="45">
        <f t="shared" si="6"/>
        <v>0.22222222222222193</v>
      </c>
      <c r="E85" s="46"/>
    </row>
    <row r="86" spans="1:5" ht="15">
      <c r="A86" s="102">
        <f t="shared" si="8"/>
        <v>42268</v>
      </c>
      <c r="B86" s="2">
        <f t="shared" si="5"/>
        <v>1</v>
      </c>
      <c r="C86" s="45">
        <f t="shared" si="7"/>
        <v>0.14705882352941185</v>
      </c>
      <c r="D86" s="45">
        <f t="shared" si="6"/>
        <v>0.2249999999999997</v>
      </c>
      <c r="E86" s="46"/>
    </row>
    <row r="87" spans="1:5" ht="15">
      <c r="A87" s="102">
        <f t="shared" si="8"/>
        <v>42269</v>
      </c>
      <c r="B87" s="2">
        <f t="shared" si="5"/>
        <v>1</v>
      </c>
      <c r="C87" s="45">
        <f t="shared" si="7"/>
        <v>0.15294117647058833</v>
      </c>
      <c r="D87" s="45">
        <f t="shared" si="6"/>
        <v>0.22777777777777747</v>
      </c>
      <c r="E87" s="46"/>
    </row>
    <row r="88" spans="1:5" ht="15">
      <c r="A88" s="102">
        <f t="shared" si="8"/>
        <v>42270</v>
      </c>
      <c r="B88" s="2">
        <f t="shared" si="5"/>
        <v>1</v>
      </c>
      <c r="C88" s="45">
        <f t="shared" si="7"/>
        <v>0.1588235294117648</v>
      </c>
      <c r="D88" s="45">
        <f t="shared" si="6"/>
        <v>0.23055555555555524</v>
      </c>
      <c r="E88" s="46"/>
    </row>
    <row r="89" spans="1:5" ht="15">
      <c r="A89" s="102">
        <f t="shared" si="8"/>
        <v>42271</v>
      </c>
      <c r="B89" s="2">
        <f t="shared" si="5"/>
        <v>1</v>
      </c>
      <c r="C89" s="45">
        <f t="shared" si="7"/>
        <v>0.16470588235294129</v>
      </c>
      <c r="D89" s="45">
        <f t="shared" si="6"/>
        <v>0.233333333333333</v>
      </c>
      <c r="E89" s="46"/>
    </row>
    <row r="90" spans="1:5" ht="15">
      <c r="A90" s="102">
        <f t="shared" si="8"/>
        <v>42272</v>
      </c>
      <c r="B90" s="2">
        <f t="shared" si="5"/>
        <v>1</v>
      </c>
      <c r="C90" s="45">
        <f t="shared" si="7"/>
        <v>0.17058823529411776</v>
      </c>
      <c r="D90" s="45">
        <f t="shared" si="6"/>
        <v>0.23611111111111077</v>
      </c>
      <c r="E90" s="46"/>
    </row>
    <row r="91" spans="1:5" ht="15">
      <c r="A91" s="102">
        <f t="shared" si="8"/>
        <v>42273</v>
      </c>
      <c r="B91" s="2">
        <f t="shared" si="5"/>
      </c>
      <c r="C91" s="45">
        <f t="shared" si="7"/>
        <v>0.17058823529411776</v>
      </c>
      <c r="D91" s="45">
        <f t="shared" si="6"/>
        <v>0.23888888888888854</v>
      </c>
      <c r="E91" s="46"/>
    </row>
    <row r="92" spans="1:5" ht="15">
      <c r="A92" s="102">
        <f t="shared" si="8"/>
        <v>42274</v>
      </c>
      <c r="B92" s="2">
        <f t="shared" si="5"/>
      </c>
      <c r="C92" s="45">
        <f t="shared" si="7"/>
        <v>0.17058823529411776</v>
      </c>
      <c r="D92" s="45">
        <f t="shared" si="6"/>
        <v>0.2416666666666663</v>
      </c>
      <c r="E92" s="46"/>
    </row>
    <row r="93" spans="1:5" ht="15">
      <c r="A93" s="102">
        <f t="shared" si="8"/>
        <v>42275</v>
      </c>
      <c r="B93" s="2">
        <f t="shared" si="5"/>
        <v>1</v>
      </c>
      <c r="C93" s="45">
        <f t="shared" si="7"/>
        <v>0.17647058823529424</v>
      </c>
      <c r="D93" s="45">
        <f t="shared" si="6"/>
        <v>0.24444444444444408</v>
      </c>
      <c r="E93" s="46"/>
    </row>
    <row r="94" spans="1:5" ht="15">
      <c r="A94" s="102">
        <f t="shared" si="8"/>
        <v>42276</v>
      </c>
      <c r="B94" s="2">
        <f t="shared" si="5"/>
        <v>1</v>
      </c>
      <c r="C94" s="45">
        <f t="shared" si="7"/>
        <v>0.18235294117647072</v>
      </c>
      <c r="D94" s="45">
        <f t="shared" si="6"/>
        <v>0.24722222222222184</v>
      </c>
      <c r="E94" s="46"/>
    </row>
    <row r="95" spans="1:5" ht="15">
      <c r="A95" s="102">
        <f t="shared" si="8"/>
        <v>42277</v>
      </c>
      <c r="B95" s="2">
        <f t="shared" si="5"/>
        <v>1</v>
      </c>
      <c r="C95" s="45">
        <f t="shared" si="7"/>
        <v>0.1882352941176472</v>
      </c>
      <c r="D95" s="45">
        <f t="shared" si="6"/>
        <v>0.2499999999999996</v>
      </c>
      <c r="E95" s="46"/>
    </row>
    <row r="96" spans="1:5" ht="15">
      <c r="A96" s="102">
        <f t="shared" si="8"/>
        <v>42278</v>
      </c>
      <c r="B96" s="2">
        <f t="shared" si="5"/>
        <v>1</v>
      </c>
      <c r="C96" s="45">
        <f t="shared" si="7"/>
        <v>0.19411764705882367</v>
      </c>
      <c r="D96" s="45">
        <f t="shared" si="6"/>
        <v>0.25268817204301036</v>
      </c>
      <c r="E96" s="46"/>
    </row>
    <row r="97" spans="1:5" ht="15">
      <c r="A97" s="102">
        <f t="shared" si="8"/>
        <v>42279</v>
      </c>
      <c r="B97" s="2">
        <f t="shared" si="5"/>
        <v>1</v>
      </c>
      <c r="C97" s="45">
        <f t="shared" si="7"/>
        <v>0.20000000000000015</v>
      </c>
      <c r="D97" s="45">
        <f t="shared" si="6"/>
        <v>0.2553763440860211</v>
      </c>
      <c r="E97" s="46"/>
    </row>
    <row r="98" spans="1:5" ht="15">
      <c r="A98" s="102">
        <f t="shared" si="8"/>
        <v>42280</v>
      </c>
      <c r="B98" s="2">
        <f t="shared" si="5"/>
      </c>
      <c r="C98" s="45">
        <f t="shared" si="7"/>
        <v>0.20000000000000015</v>
      </c>
      <c r="D98" s="45">
        <f t="shared" si="6"/>
        <v>0.25806451612903186</v>
      </c>
      <c r="E98" s="46"/>
    </row>
    <row r="99" spans="1:5" ht="15">
      <c r="A99" s="102">
        <f t="shared" si="8"/>
        <v>42281</v>
      </c>
      <c r="B99" s="2">
        <f t="shared" si="5"/>
      </c>
      <c r="C99" s="45">
        <f t="shared" si="7"/>
        <v>0.20000000000000015</v>
      </c>
      <c r="D99" s="45">
        <f t="shared" si="6"/>
        <v>0.2607526881720426</v>
      </c>
      <c r="E99" s="46"/>
    </row>
    <row r="100" spans="1:5" ht="15">
      <c r="A100" s="102">
        <f t="shared" si="8"/>
        <v>42282</v>
      </c>
      <c r="B100" s="2">
        <f t="shared" si="5"/>
        <v>1</v>
      </c>
      <c r="C100" s="45">
        <f t="shared" si="7"/>
        <v>0.20588235294117663</v>
      </c>
      <c r="D100" s="45">
        <f t="shared" si="6"/>
        <v>0.26344086021505336</v>
      </c>
      <c r="E100" s="46"/>
    </row>
    <row r="101" spans="1:5" ht="15">
      <c r="A101" s="102">
        <f t="shared" si="8"/>
        <v>42283</v>
      </c>
      <c r="B101" s="2">
        <f t="shared" si="5"/>
        <v>1</v>
      </c>
      <c r="C101" s="45">
        <f t="shared" si="7"/>
        <v>0.2117647058823531</v>
      </c>
      <c r="D101" s="45">
        <f t="shared" si="6"/>
        <v>0.2661290322580641</v>
      </c>
      <c r="E101" s="46"/>
    </row>
    <row r="102" spans="1:5" ht="15">
      <c r="A102" s="102">
        <f t="shared" si="8"/>
        <v>42284</v>
      </c>
      <c r="B102" s="2">
        <f t="shared" si="5"/>
        <v>1</v>
      </c>
      <c r="C102" s="45">
        <f t="shared" si="7"/>
        <v>0.21764705882352958</v>
      </c>
      <c r="D102" s="45">
        <f t="shared" si="6"/>
        <v>0.26881720430107486</v>
      </c>
      <c r="E102" s="46"/>
    </row>
    <row r="103" spans="1:5" ht="15">
      <c r="A103" s="102">
        <f t="shared" si="8"/>
        <v>42285</v>
      </c>
      <c r="B103" s="2">
        <f t="shared" si="5"/>
        <v>1</v>
      </c>
      <c r="C103" s="45">
        <f t="shared" si="7"/>
        <v>0.22352941176470606</v>
      </c>
      <c r="D103" s="45">
        <f t="shared" si="6"/>
        <v>0.2715053763440856</v>
      </c>
      <c r="E103" s="46"/>
    </row>
    <row r="104" spans="1:5" ht="15">
      <c r="A104" s="102">
        <f t="shared" si="8"/>
        <v>42286</v>
      </c>
      <c r="B104" s="2">
        <f t="shared" si="5"/>
        <v>1</v>
      </c>
      <c r="C104" s="45">
        <f t="shared" si="7"/>
        <v>0.22941176470588254</v>
      </c>
      <c r="D104" s="45">
        <f t="shared" si="6"/>
        <v>0.27419354838709636</v>
      </c>
      <c r="E104" s="46"/>
    </row>
    <row r="105" spans="1:5" ht="15">
      <c r="A105" s="102">
        <f t="shared" si="8"/>
        <v>42287</v>
      </c>
      <c r="B105" s="2">
        <f t="shared" si="5"/>
      </c>
      <c r="C105" s="45">
        <f t="shared" si="7"/>
        <v>0.22941176470588254</v>
      </c>
      <c r="D105" s="45">
        <f t="shared" si="6"/>
        <v>0.2768817204301071</v>
      </c>
      <c r="E105" s="46"/>
    </row>
    <row r="106" spans="1:5" ht="15">
      <c r="A106" s="102">
        <f t="shared" si="8"/>
        <v>42288</v>
      </c>
      <c r="B106" s="2">
        <f t="shared" si="5"/>
      </c>
      <c r="C106" s="45">
        <f t="shared" si="7"/>
        <v>0.22941176470588254</v>
      </c>
      <c r="D106" s="45">
        <f t="shared" si="6"/>
        <v>0.27956989247311786</v>
      </c>
      <c r="E106" s="46"/>
    </row>
    <row r="107" spans="1:5" ht="15">
      <c r="A107" s="102">
        <f t="shared" si="8"/>
        <v>42289</v>
      </c>
      <c r="B107" s="2">
        <f t="shared" si="5"/>
        <v>1</v>
      </c>
      <c r="C107" s="45">
        <f t="shared" si="7"/>
        <v>0.23529411764705901</v>
      </c>
      <c r="D107" s="45">
        <f t="shared" si="6"/>
        <v>0.2822580645161286</v>
      </c>
      <c r="E107" s="46"/>
    </row>
    <row r="108" spans="1:5" ht="15">
      <c r="A108" s="102">
        <f t="shared" si="8"/>
        <v>42290</v>
      </c>
      <c r="B108" s="2">
        <f t="shared" si="5"/>
        <v>1</v>
      </c>
      <c r="C108" s="45">
        <f t="shared" si="7"/>
        <v>0.2411764705882355</v>
      </c>
      <c r="D108" s="45">
        <f t="shared" si="6"/>
        <v>0.28494623655913937</v>
      </c>
      <c r="E108" s="46"/>
    </row>
    <row r="109" spans="1:5" ht="15">
      <c r="A109" s="102">
        <f t="shared" si="8"/>
        <v>42291</v>
      </c>
      <c r="B109" s="2">
        <f t="shared" si="5"/>
        <v>1</v>
      </c>
      <c r="C109" s="45">
        <f t="shared" si="7"/>
        <v>0.24705882352941197</v>
      </c>
      <c r="D109" s="45">
        <f t="shared" si="6"/>
        <v>0.2876344086021501</v>
      </c>
      <c r="E109" s="46"/>
    </row>
    <row r="110" spans="1:5" ht="15">
      <c r="A110" s="102">
        <f t="shared" si="8"/>
        <v>42292</v>
      </c>
      <c r="B110" s="2">
        <f t="shared" si="5"/>
        <v>1</v>
      </c>
      <c r="C110" s="45">
        <f t="shared" si="7"/>
        <v>0.25294117647058845</v>
      </c>
      <c r="D110" s="45">
        <f t="shared" si="6"/>
        <v>0.29032258064516087</v>
      </c>
      <c r="E110" s="46"/>
    </row>
    <row r="111" spans="1:5" ht="15">
      <c r="A111" s="102">
        <f t="shared" si="8"/>
        <v>42293</v>
      </c>
      <c r="B111" s="2">
        <f t="shared" si="5"/>
        <v>1</v>
      </c>
      <c r="C111" s="45">
        <f t="shared" si="7"/>
        <v>0.2588235294117649</v>
      </c>
      <c r="D111" s="45">
        <f t="shared" si="6"/>
        <v>0.2930107526881716</v>
      </c>
      <c r="E111" s="46"/>
    </row>
    <row r="112" spans="1:5" ht="15">
      <c r="A112" s="102">
        <f t="shared" si="8"/>
        <v>42294</v>
      </c>
      <c r="B112" s="2">
        <f t="shared" si="5"/>
      </c>
      <c r="C112" s="45">
        <f t="shared" si="7"/>
        <v>0.2588235294117649</v>
      </c>
      <c r="D112" s="45">
        <f t="shared" si="6"/>
        <v>0.29569892473118237</v>
      </c>
      <c r="E112" s="46"/>
    </row>
    <row r="113" spans="1:5" ht="15">
      <c r="A113" s="102">
        <f t="shared" si="8"/>
        <v>42295</v>
      </c>
      <c r="B113" s="2">
        <f t="shared" si="5"/>
      </c>
      <c r="C113" s="45">
        <f t="shared" si="7"/>
        <v>0.2588235294117649</v>
      </c>
      <c r="D113" s="45">
        <f t="shared" si="6"/>
        <v>0.2983870967741931</v>
      </c>
      <c r="E113" s="46"/>
    </row>
    <row r="114" spans="1:5" ht="15">
      <c r="A114" s="102">
        <f t="shared" si="8"/>
        <v>42296</v>
      </c>
      <c r="B114" s="2">
        <f t="shared" si="5"/>
        <v>1</v>
      </c>
      <c r="C114" s="45">
        <f t="shared" si="7"/>
        <v>0.26470588235294135</v>
      </c>
      <c r="D114" s="45">
        <f t="shared" si="6"/>
        <v>0.30107526881720387</v>
      </c>
      <c r="E114" s="46"/>
    </row>
    <row r="115" spans="1:5" ht="15">
      <c r="A115" s="102">
        <f t="shared" si="8"/>
        <v>42297</v>
      </c>
      <c r="B115" s="2">
        <f t="shared" si="5"/>
        <v>1</v>
      </c>
      <c r="C115" s="45">
        <f t="shared" si="7"/>
        <v>0.2705882352941178</v>
      </c>
      <c r="D115" s="45">
        <f t="shared" si="6"/>
        <v>0.3037634408602146</v>
      </c>
      <c r="E115" s="46"/>
    </row>
    <row r="116" spans="1:5" ht="15">
      <c r="A116" s="102">
        <f t="shared" si="8"/>
        <v>42298</v>
      </c>
      <c r="B116" s="2">
        <f t="shared" si="5"/>
        <v>1</v>
      </c>
      <c r="C116" s="45">
        <f t="shared" si="7"/>
        <v>0.27647058823529425</v>
      </c>
      <c r="D116" s="45">
        <f t="shared" si="6"/>
        <v>0.30645161290322537</v>
      </c>
      <c r="E116" s="46"/>
    </row>
    <row r="117" spans="1:5" ht="15">
      <c r="A117" s="102">
        <f t="shared" si="8"/>
        <v>42299</v>
      </c>
      <c r="B117" s="2">
        <f t="shared" si="5"/>
        <v>1</v>
      </c>
      <c r="C117" s="45">
        <f t="shared" si="7"/>
        <v>0.2823529411764707</v>
      </c>
      <c r="D117" s="45">
        <f t="shared" si="6"/>
        <v>0.3091397849462361</v>
      </c>
      <c r="E117" s="46"/>
    </row>
    <row r="118" spans="1:5" ht="15">
      <c r="A118" s="102">
        <f t="shared" si="8"/>
        <v>42300</v>
      </c>
      <c r="B118" s="2">
        <f t="shared" si="5"/>
        <v>1</v>
      </c>
      <c r="C118" s="45">
        <f t="shared" si="7"/>
        <v>0.28823529411764715</v>
      </c>
      <c r="D118" s="45">
        <f t="shared" si="6"/>
        <v>0.31182795698924687</v>
      </c>
      <c r="E118" s="46"/>
    </row>
    <row r="119" spans="1:5" ht="15">
      <c r="A119" s="102">
        <f t="shared" si="8"/>
        <v>42301</v>
      </c>
      <c r="B119" s="2">
        <f t="shared" si="5"/>
      </c>
      <c r="C119" s="45">
        <f t="shared" si="7"/>
        <v>0.28823529411764715</v>
      </c>
      <c r="D119" s="45">
        <f t="shared" si="6"/>
        <v>0.3145161290322576</v>
      </c>
      <c r="E119" s="46"/>
    </row>
    <row r="120" spans="1:5" ht="15">
      <c r="A120" s="102">
        <f t="shared" si="8"/>
        <v>42302</v>
      </c>
      <c r="B120" s="2">
        <f t="shared" si="5"/>
      </c>
      <c r="C120" s="45">
        <f t="shared" si="7"/>
        <v>0.28823529411764715</v>
      </c>
      <c r="D120" s="45">
        <f t="shared" si="6"/>
        <v>0.31720430107526837</v>
      </c>
      <c r="E120" s="46"/>
    </row>
    <row r="121" spans="1:5" ht="15">
      <c r="A121" s="102">
        <f t="shared" si="8"/>
        <v>42303</v>
      </c>
      <c r="B121" s="2">
        <f t="shared" si="5"/>
        <v>1</v>
      </c>
      <c r="C121" s="45">
        <f t="shared" si="7"/>
        <v>0.2941176470588236</v>
      </c>
      <c r="D121" s="45">
        <f t="shared" si="6"/>
        <v>0.3198924731182791</v>
      </c>
      <c r="E121" s="46"/>
    </row>
    <row r="122" spans="1:5" ht="15">
      <c r="A122" s="102">
        <f t="shared" si="8"/>
        <v>42304</v>
      </c>
      <c r="B122" s="2">
        <f t="shared" si="5"/>
        <v>1</v>
      </c>
      <c r="C122" s="45">
        <f t="shared" si="7"/>
        <v>0.30000000000000004</v>
      </c>
      <c r="D122" s="45">
        <f t="shared" si="6"/>
        <v>0.32258064516128987</v>
      </c>
      <c r="E122" s="46"/>
    </row>
    <row r="123" spans="1:5" ht="15">
      <c r="A123" s="102">
        <f t="shared" si="8"/>
        <v>42305</v>
      </c>
      <c r="B123" s="2">
        <f t="shared" si="5"/>
        <v>1</v>
      </c>
      <c r="C123" s="45">
        <f t="shared" si="7"/>
        <v>0.3058823529411765</v>
      </c>
      <c r="D123" s="45">
        <f t="shared" si="6"/>
        <v>0.3252688172043006</v>
      </c>
      <c r="E123" s="46"/>
    </row>
    <row r="124" spans="1:5" ht="15">
      <c r="A124" s="102">
        <f t="shared" si="8"/>
        <v>42306</v>
      </c>
      <c r="B124" s="2">
        <f t="shared" si="5"/>
      </c>
      <c r="C124" s="45">
        <f t="shared" si="7"/>
        <v>0.3058823529411765</v>
      </c>
      <c r="D124" s="45">
        <f t="shared" si="6"/>
        <v>0.32795698924731137</v>
      </c>
      <c r="E124" s="46"/>
    </row>
    <row r="125" spans="1:5" ht="15">
      <c r="A125" s="102">
        <f t="shared" si="8"/>
        <v>42307</v>
      </c>
      <c r="B125" s="2">
        <f t="shared" si="5"/>
      </c>
      <c r="C125" s="45">
        <f t="shared" si="7"/>
        <v>0.3058823529411765</v>
      </c>
      <c r="D125" s="45">
        <f t="shared" si="6"/>
        <v>0.3306451612903221</v>
      </c>
      <c r="E125" s="46"/>
    </row>
    <row r="126" spans="1:5" ht="15">
      <c r="A126" s="102">
        <f t="shared" si="8"/>
        <v>42308</v>
      </c>
      <c r="B126" s="2">
        <f t="shared" si="5"/>
      </c>
      <c r="C126" s="45">
        <f t="shared" si="7"/>
        <v>0.3058823529411765</v>
      </c>
      <c r="D126" s="45">
        <f t="shared" si="6"/>
        <v>0.33333333333333287</v>
      </c>
      <c r="E126" s="46"/>
    </row>
    <row r="127" spans="1:5" ht="15">
      <c r="A127" s="102">
        <f t="shared" si="8"/>
        <v>42309</v>
      </c>
      <c r="B127" s="2">
        <f t="shared" si="5"/>
      </c>
      <c r="C127" s="45">
        <f t="shared" si="7"/>
        <v>0.3058823529411765</v>
      </c>
      <c r="D127" s="45">
        <f t="shared" si="6"/>
        <v>0.33611111111111064</v>
      </c>
      <c r="E127" s="46"/>
    </row>
    <row r="128" spans="1:5" ht="15">
      <c r="A128" s="102">
        <f t="shared" si="8"/>
        <v>42310</v>
      </c>
      <c r="B128" s="2">
        <f t="shared" si="5"/>
        <v>1</v>
      </c>
      <c r="C128" s="45">
        <f t="shared" si="7"/>
        <v>0.31176470588235294</v>
      </c>
      <c r="D128" s="45">
        <f t="shared" si="6"/>
        <v>0.3388888888888884</v>
      </c>
      <c r="E128" s="46"/>
    </row>
    <row r="129" spans="1:5" ht="15">
      <c r="A129" s="102">
        <f t="shared" si="8"/>
        <v>42311</v>
      </c>
      <c r="B129" s="2">
        <f t="shared" si="5"/>
        <v>1</v>
      </c>
      <c r="C129" s="45">
        <f t="shared" si="7"/>
        <v>0.3176470588235294</v>
      </c>
      <c r="D129" s="45">
        <f t="shared" si="6"/>
        <v>0.3416666666666662</v>
      </c>
      <c r="E129" s="46"/>
    </row>
    <row r="130" spans="1:5" ht="15">
      <c r="A130" s="102">
        <f t="shared" si="8"/>
        <v>42312</v>
      </c>
      <c r="B130" s="2">
        <f t="shared" si="5"/>
        <v>1</v>
      </c>
      <c r="C130" s="45">
        <f t="shared" si="7"/>
        <v>0.32352941176470584</v>
      </c>
      <c r="D130" s="45">
        <f t="shared" si="6"/>
        <v>0.34444444444444394</v>
      </c>
      <c r="E130" s="46"/>
    </row>
    <row r="131" spans="1:5" ht="15">
      <c r="A131" s="102">
        <f t="shared" si="8"/>
        <v>42313</v>
      </c>
      <c r="B131" s="2">
        <f t="shared" si="5"/>
        <v>1</v>
      </c>
      <c r="C131" s="45">
        <f t="shared" si="7"/>
        <v>0.3294117647058823</v>
      </c>
      <c r="D131" s="45">
        <f t="shared" si="6"/>
        <v>0.3472222222222217</v>
      </c>
      <c r="E131" s="46"/>
    </row>
    <row r="132" spans="1:5" ht="15">
      <c r="A132" s="102">
        <f t="shared" si="8"/>
        <v>42314</v>
      </c>
      <c r="B132" s="2">
        <f aca="true" t="shared" si="9" ref="B132:B187">IF(AND(AND(OR(AND(A132&gt;=FSDATE,A132&lt;=FEDATE),AND(A132&gt;=SSDATE,A132&lt;=SEDATE)),AND(WEEKDAY(A132)&gt;1,WEEKDAY(A132)&lt;7)),ISERROR(MATCH(A132,HLIST,0)-1)),1,"")</f>
        <v>1</v>
      </c>
      <c r="C132" s="45">
        <f t="shared" si="7"/>
        <v>0.33529411764705874</v>
      </c>
      <c r="D132" s="45">
        <f aca="true" t="shared" si="10" ref="D132:D195">IF(AND(MONTH(A132)=2,(MOD((YEAR(A132)-1900),4)=0)),D131+(348^-1),IF(AND(MONTH(A132)=2,(MOD((YEAR(A132)-1900),4)&lt;&gt;0)),D131+(336^-1),IF(OR(OR(OR(MONTH(A132)=4,MONTH(A132)=6),MONTH(A132)=9),MONTH(A132)=11),D131+(360^-1),D131+(372^-1))))</f>
        <v>0.3499999999999995</v>
      </c>
      <c r="E132" s="46"/>
    </row>
    <row r="133" spans="1:5" ht="15">
      <c r="A133" s="102">
        <f t="shared" si="8"/>
        <v>42315</v>
      </c>
      <c r="B133" s="2">
        <f t="shared" si="9"/>
      </c>
      <c r="C133" s="45">
        <f aca="true" t="shared" si="11" ref="C133:C191">IF(NOT(ISERROR(VALUE(B133))),C132+((FTOTAL)^-1/2),C132)</f>
        <v>0.33529411764705874</v>
      </c>
      <c r="D133" s="45">
        <f t="shared" si="10"/>
        <v>0.35277777777777725</v>
      </c>
      <c r="E133" s="46"/>
    </row>
    <row r="134" spans="1:5" ht="15">
      <c r="A134" s="102">
        <f t="shared" si="8"/>
        <v>42316</v>
      </c>
      <c r="B134" s="2">
        <f t="shared" si="9"/>
      </c>
      <c r="C134" s="45">
        <f t="shared" si="11"/>
        <v>0.33529411764705874</v>
      </c>
      <c r="D134" s="45">
        <f t="shared" si="10"/>
        <v>0.355555555555555</v>
      </c>
      <c r="E134" s="46"/>
    </row>
    <row r="135" spans="1:5" ht="15">
      <c r="A135" s="102">
        <f t="shared" si="8"/>
        <v>42317</v>
      </c>
      <c r="B135" s="2">
        <f t="shared" si="9"/>
        <v>1</v>
      </c>
      <c r="C135" s="45">
        <f t="shared" si="11"/>
        <v>0.3411764705882352</v>
      </c>
      <c r="D135" s="45">
        <f t="shared" si="10"/>
        <v>0.3583333333333328</v>
      </c>
      <c r="E135" s="46"/>
    </row>
    <row r="136" spans="1:5" ht="15">
      <c r="A136" s="102">
        <f t="shared" si="8"/>
        <v>42318</v>
      </c>
      <c r="B136" s="2">
        <f t="shared" si="9"/>
        <v>1</v>
      </c>
      <c r="C136" s="45">
        <f t="shared" si="11"/>
        <v>0.34705882352941164</v>
      </c>
      <c r="D136" s="45">
        <f t="shared" si="10"/>
        <v>0.36111111111111055</v>
      </c>
      <c r="E136" s="46"/>
    </row>
    <row r="137" spans="1:5" ht="15">
      <c r="A137" s="102">
        <f t="shared" si="8"/>
        <v>42319</v>
      </c>
      <c r="B137" s="2">
        <f t="shared" si="9"/>
        <v>1</v>
      </c>
      <c r="C137" s="45">
        <f t="shared" si="11"/>
        <v>0.3529411764705881</v>
      </c>
      <c r="D137" s="45">
        <f t="shared" si="10"/>
        <v>0.3638888888888883</v>
      </c>
      <c r="E137" s="46"/>
    </row>
    <row r="138" spans="1:5" ht="15">
      <c r="A138" s="102">
        <f t="shared" si="8"/>
        <v>42320</v>
      </c>
      <c r="B138" s="2">
        <f t="shared" si="9"/>
        <v>1</v>
      </c>
      <c r="C138" s="45">
        <f t="shared" si="11"/>
        <v>0.35882352941176454</v>
      </c>
      <c r="D138" s="45">
        <f t="shared" si="10"/>
        <v>0.3666666666666661</v>
      </c>
      <c r="E138" s="46"/>
    </row>
    <row r="139" spans="1:5" ht="15">
      <c r="A139" s="102">
        <f aca="true" t="shared" si="12" ref="A139:A202">A138+1</f>
        <v>42321</v>
      </c>
      <c r="B139" s="2">
        <f t="shared" si="9"/>
        <v>1</v>
      </c>
      <c r="C139" s="45">
        <f t="shared" si="11"/>
        <v>0.364705882352941</v>
      </c>
      <c r="D139" s="45">
        <f t="shared" si="10"/>
        <v>0.36944444444444385</v>
      </c>
      <c r="E139" s="46"/>
    </row>
    <row r="140" spans="1:5" ht="15">
      <c r="A140" s="102">
        <f t="shared" si="12"/>
        <v>42322</v>
      </c>
      <c r="B140" s="2">
        <f t="shared" si="9"/>
      </c>
      <c r="C140" s="45">
        <f t="shared" si="11"/>
        <v>0.364705882352941</v>
      </c>
      <c r="D140" s="45">
        <f t="shared" si="10"/>
        <v>0.3722222222222216</v>
      </c>
      <c r="E140" s="46"/>
    </row>
    <row r="141" spans="1:5" ht="15">
      <c r="A141" s="102">
        <f t="shared" si="12"/>
        <v>42323</v>
      </c>
      <c r="B141" s="2">
        <f t="shared" si="9"/>
      </c>
      <c r="C141" s="45">
        <f t="shared" si="11"/>
        <v>0.364705882352941</v>
      </c>
      <c r="D141" s="45">
        <f t="shared" si="10"/>
        <v>0.3749999999999994</v>
      </c>
      <c r="E141" s="46"/>
    </row>
    <row r="142" spans="1:5" ht="15">
      <c r="A142" s="102">
        <f t="shared" si="12"/>
        <v>42324</v>
      </c>
      <c r="B142" s="2">
        <f t="shared" si="9"/>
        <v>1</v>
      </c>
      <c r="C142" s="45">
        <f t="shared" si="11"/>
        <v>0.37058823529411744</v>
      </c>
      <c r="D142" s="45">
        <f t="shared" si="10"/>
        <v>0.37777777777777716</v>
      </c>
      <c r="E142" s="46"/>
    </row>
    <row r="143" spans="1:5" ht="15">
      <c r="A143" s="102">
        <f t="shared" si="12"/>
        <v>42325</v>
      </c>
      <c r="B143" s="2">
        <f t="shared" si="9"/>
        <v>1</v>
      </c>
      <c r="C143" s="45">
        <f t="shared" si="11"/>
        <v>0.3764705882352939</v>
      </c>
      <c r="D143" s="45">
        <f t="shared" si="10"/>
        <v>0.3805555555555549</v>
      </c>
      <c r="E143" s="46"/>
    </row>
    <row r="144" spans="1:5" ht="15">
      <c r="A144" s="102">
        <f t="shared" si="12"/>
        <v>42326</v>
      </c>
      <c r="B144" s="2">
        <f t="shared" si="9"/>
        <v>1</v>
      </c>
      <c r="C144" s="45">
        <f t="shared" si="11"/>
        <v>0.38235294117647034</v>
      </c>
      <c r="D144" s="45">
        <f t="shared" si="10"/>
        <v>0.3833333333333327</v>
      </c>
      <c r="E144" s="46"/>
    </row>
    <row r="145" spans="1:5" ht="15">
      <c r="A145" s="102">
        <f t="shared" si="12"/>
        <v>42327</v>
      </c>
      <c r="B145" s="2">
        <f t="shared" si="9"/>
        <v>1</v>
      </c>
      <c r="C145" s="45">
        <f t="shared" si="11"/>
        <v>0.3882352941176468</v>
      </c>
      <c r="D145" s="45">
        <f t="shared" si="10"/>
        <v>0.38611111111111046</v>
      </c>
      <c r="E145" s="46"/>
    </row>
    <row r="146" spans="1:5" ht="15">
      <c r="A146" s="102">
        <f t="shared" si="12"/>
        <v>42328</v>
      </c>
      <c r="B146" s="2">
        <f t="shared" si="9"/>
        <v>1</v>
      </c>
      <c r="C146" s="45">
        <f t="shared" si="11"/>
        <v>0.39411764705882324</v>
      </c>
      <c r="D146" s="45">
        <f t="shared" si="10"/>
        <v>0.38888888888888823</v>
      </c>
      <c r="E146" s="46"/>
    </row>
    <row r="147" spans="1:5" ht="15">
      <c r="A147" s="102">
        <f t="shared" si="12"/>
        <v>42329</v>
      </c>
      <c r="B147" s="2">
        <f t="shared" si="9"/>
      </c>
      <c r="C147" s="45">
        <f t="shared" si="11"/>
        <v>0.39411764705882324</v>
      </c>
      <c r="D147" s="45">
        <f t="shared" si="10"/>
        <v>0.391666666666666</v>
      </c>
      <c r="E147" s="46"/>
    </row>
    <row r="148" spans="1:5" ht="15">
      <c r="A148" s="102">
        <f t="shared" si="12"/>
        <v>42330</v>
      </c>
      <c r="B148" s="2">
        <f t="shared" si="9"/>
      </c>
      <c r="C148" s="45">
        <f t="shared" si="11"/>
        <v>0.39411764705882324</v>
      </c>
      <c r="D148" s="45">
        <f t="shared" si="10"/>
        <v>0.39444444444444376</v>
      </c>
      <c r="E148" s="46"/>
    </row>
    <row r="149" spans="1:5" ht="15">
      <c r="A149" s="102">
        <f t="shared" si="12"/>
        <v>42331</v>
      </c>
      <c r="B149" s="2">
        <f t="shared" si="9"/>
        <v>1</v>
      </c>
      <c r="C149" s="45">
        <f t="shared" si="11"/>
        <v>0.3999999999999997</v>
      </c>
      <c r="D149" s="45">
        <f t="shared" si="10"/>
        <v>0.39722222222222153</v>
      </c>
      <c r="E149" s="46"/>
    </row>
    <row r="150" spans="1:5" ht="15">
      <c r="A150" s="102">
        <f t="shared" si="12"/>
        <v>42332</v>
      </c>
      <c r="B150" s="2">
        <f t="shared" si="9"/>
        <v>1</v>
      </c>
      <c r="C150" s="45">
        <f t="shared" si="11"/>
        <v>0.40588235294117614</v>
      </c>
      <c r="D150" s="45">
        <f t="shared" si="10"/>
        <v>0.3999999999999993</v>
      </c>
      <c r="E150" s="46"/>
    </row>
    <row r="151" spans="1:5" ht="15">
      <c r="A151" s="102">
        <f t="shared" si="12"/>
        <v>42333</v>
      </c>
      <c r="B151" s="2">
        <f t="shared" si="9"/>
        <v>1</v>
      </c>
      <c r="C151" s="45">
        <f t="shared" si="11"/>
        <v>0.4117647058823526</v>
      </c>
      <c r="D151" s="45">
        <f t="shared" si="10"/>
        <v>0.40277777777777707</v>
      </c>
      <c r="E151" s="46"/>
    </row>
    <row r="152" spans="1:5" ht="15">
      <c r="A152" s="102">
        <f t="shared" si="12"/>
        <v>42334</v>
      </c>
      <c r="B152" s="2">
        <f t="shared" si="9"/>
      </c>
      <c r="C152" s="45">
        <f t="shared" si="11"/>
        <v>0.4117647058823526</v>
      </c>
      <c r="D152" s="45">
        <f t="shared" si="10"/>
        <v>0.40555555555555484</v>
      </c>
      <c r="E152" s="46"/>
    </row>
    <row r="153" spans="1:5" ht="15">
      <c r="A153" s="102">
        <f t="shared" si="12"/>
        <v>42335</v>
      </c>
      <c r="B153" s="2">
        <f t="shared" si="9"/>
      </c>
      <c r="C153" s="45">
        <f t="shared" si="11"/>
        <v>0.4117647058823526</v>
      </c>
      <c r="D153" s="45">
        <f t="shared" si="10"/>
        <v>0.4083333333333326</v>
      </c>
      <c r="E153" s="46"/>
    </row>
    <row r="154" spans="1:5" ht="15">
      <c r="A154" s="102">
        <f t="shared" si="12"/>
        <v>42336</v>
      </c>
      <c r="B154" s="2">
        <f t="shared" si="9"/>
      </c>
      <c r="C154" s="45">
        <f t="shared" si="11"/>
        <v>0.4117647058823526</v>
      </c>
      <c r="D154" s="45">
        <f t="shared" si="10"/>
        <v>0.41111111111111037</v>
      </c>
      <c r="E154" s="46"/>
    </row>
    <row r="155" spans="1:5" ht="15">
      <c r="A155" s="102">
        <f t="shared" si="12"/>
        <v>42337</v>
      </c>
      <c r="B155" s="2">
        <f t="shared" si="9"/>
      </c>
      <c r="C155" s="45">
        <f t="shared" si="11"/>
        <v>0.4117647058823526</v>
      </c>
      <c r="D155" s="45">
        <f t="shared" si="10"/>
        <v>0.41388888888888814</v>
      </c>
      <c r="E155" s="46"/>
    </row>
    <row r="156" spans="1:5" ht="15">
      <c r="A156" s="102">
        <f t="shared" si="12"/>
        <v>42338</v>
      </c>
      <c r="B156" s="2">
        <f t="shared" si="9"/>
        <v>1</v>
      </c>
      <c r="C156" s="45">
        <f t="shared" si="11"/>
        <v>0.41764705882352904</v>
      </c>
      <c r="D156" s="45">
        <f t="shared" si="10"/>
        <v>0.4166666666666659</v>
      </c>
      <c r="E156" s="46"/>
    </row>
    <row r="157" spans="1:5" ht="15">
      <c r="A157" s="102">
        <f t="shared" si="12"/>
        <v>42339</v>
      </c>
      <c r="B157" s="2">
        <f t="shared" si="9"/>
        <v>1</v>
      </c>
      <c r="C157" s="45">
        <f t="shared" si="11"/>
        <v>0.4235294117647055</v>
      </c>
      <c r="D157" s="45">
        <f t="shared" si="10"/>
        <v>0.41935483870967666</v>
      </c>
      <c r="E157" s="46"/>
    </row>
    <row r="158" spans="1:5" ht="15">
      <c r="A158" s="102">
        <f t="shared" si="12"/>
        <v>42340</v>
      </c>
      <c r="B158" s="2">
        <f t="shared" si="9"/>
        <v>1</v>
      </c>
      <c r="C158" s="45">
        <f t="shared" si="11"/>
        <v>0.42941176470588194</v>
      </c>
      <c r="D158" s="45">
        <f t="shared" si="10"/>
        <v>0.4220430107526874</v>
      </c>
      <c r="E158" s="46"/>
    </row>
    <row r="159" spans="1:5" ht="15">
      <c r="A159" s="102">
        <f t="shared" si="12"/>
        <v>42341</v>
      </c>
      <c r="B159" s="2">
        <f t="shared" si="9"/>
        <v>1</v>
      </c>
      <c r="C159" s="45">
        <f t="shared" si="11"/>
        <v>0.4352941176470584</v>
      </c>
      <c r="D159" s="45">
        <f t="shared" si="10"/>
        <v>0.42473118279569816</v>
      </c>
      <c r="E159" s="46"/>
    </row>
    <row r="160" spans="1:5" ht="15">
      <c r="A160" s="102">
        <f t="shared" si="12"/>
        <v>42342</v>
      </c>
      <c r="B160" s="2">
        <f t="shared" si="9"/>
        <v>1</v>
      </c>
      <c r="C160" s="45">
        <f t="shared" si="11"/>
        <v>0.44117647058823484</v>
      </c>
      <c r="D160" s="45">
        <f t="shared" si="10"/>
        <v>0.4274193548387089</v>
      </c>
      <c r="E160" s="46"/>
    </row>
    <row r="161" spans="1:5" ht="15">
      <c r="A161" s="102">
        <f t="shared" si="12"/>
        <v>42343</v>
      </c>
      <c r="B161" s="2">
        <f t="shared" si="9"/>
      </c>
      <c r="C161" s="45">
        <f t="shared" si="11"/>
        <v>0.44117647058823484</v>
      </c>
      <c r="D161" s="45">
        <f t="shared" si="10"/>
        <v>0.43010752688171966</v>
      </c>
      <c r="E161" s="46"/>
    </row>
    <row r="162" spans="1:5" ht="15">
      <c r="A162" s="102">
        <f t="shared" si="12"/>
        <v>42344</v>
      </c>
      <c r="B162" s="2">
        <f t="shared" si="9"/>
      </c>
      <c r="C162" s="45">
        <f t="shared" si="11"/>
        <v>0.44117647058823484</v>
      </c>
      <c r="D162" s="45">
        <f t="shared" si="10"/>
        <v>0.4327956989247304</v>
      </c>
      <c r="E162" s="46"/>
    </row>
    <row r="163" spans="1:5" ht="15">
      <c r="A163" s="102">
        <f t="shared" si="12"/>
        <v>42345</v>
      </c>
      <c r="B163" s="2">
        <f t="shared" si="9"/>
        <v>1</v>
      </c>
      <c r="C163" s="45">
        <f t="shared" si="11"/>
        <v>0.4470588235294113</v>
      </c>
      <c r="D163" s="45">
        <f t="shared" si="10"/>
        <v>0.43548387096774116</v>
      </c>
      <c r="E163" s="46"/>
    </row>
    <row r="164" spans="1:5" ht="15">
      <c r="A164" s="102">
        <f t="shared" si="12"/>
        <v>42346</v>
      </c>
      <c r="B164" s="2">
        <f t="shared" si="9"/>
        <v>1</v>
      </c>
      <c r="C164" s="45">
        <f t="shared" si="11"/>
        <v>0.45294117647058774</v>
      </c>
      <c r="D164" s="45">
        <f t="shared" si="10"/>
        <v>0.4381720430107519</v>
      </c>
      <c r="E164" s="46"/>
    </row>
    <row r="165" spans="1:5" ht="15">
      <c r="A165" s="102">
        <f t="shared" si="12"/>
        <v>42347</v>
      </c>
      <c r="B165" s="2">
        <f t="shared" si="9"/>
        <v>1</v>
      </c>
      <c r="C165" s="45">
        <f t="shared" si="11"/>
        <v>0.4588235294117642</v>
      </c>
      <c r="D165" s="45">
        <f t="shared" si="10"/>
        <v>0.44086021505376266</v>
      </c>
      <c r="E165" s="46"/>
    </row>
    <row r="166" spans="1:5" ht="15">
      <c r="A166" s="102">
        <f t="shared" si="12"/>
        <v>42348</v>
      </c>
      <c r="B166" s="2">
        <f t="shared" si="9"/>
        <v>1</v>
      </c>
      <c r="C166" s="45">
        <f t="shared" si="11"/>
        <v>0.46470588235294064</v>
      </c>
      <c r="D166" s="45">
        <f t="shared" si="10"/>
        <v>0.4435483870967734</v>
      </c>
      <c r="E166" s="46"/>
    </row>
    <row r="167" spans="1:5" ht="15">
      <c r="A167" s="102">
        <f t="shared" si="12"/>
        <v>42349</v>
      </c>
      <c r="B167" s="2">
        <f t="shared" si="9"/>
        <v>1</v>
      </c>
      <c r="C167" s="45">
        <f t="shared" si="11"/>
        <v>0.4705882352941171</v>
      </c>
      <c r="D167" s="45">
        <f t="shared" si="10"/>
        <v>0.44623655913978416</v>
      </c>
      <c r="E167" s="46"/>
    </row>
    <row r="168" spans="1:5" ht="15">
      <c r="A168" s="102">
        <f t="shared" si="12"/>
        <v>42350</v>
      </c>
      <c r="B168" s="2">
        <f t="shared" si="9"/>
      </c>
      <c r="C168" s="45">
        <f t="shared" si="11"/>
        <v>0.4705882352941171</v>
      </c>
      <c r="D168" s="45">
        <f t="shared" si="10"/>
        <v>0.4489247311827949</v>
      </c>
      <c r="E168" s="46"/>
    </row>
    <row r="169" spans="1:5" ht="15">
      <c r="A169" s="102">
        <f t="shared" si="12"/>
        <v>42351</v>
      </c>
      <c r="B169" s="2">
        <f t="shared" si="9"/>
      </c>
      <c r="C169" s="45">
        <f t="shared" si="11"/>
        <v>0.4705882352941171</v>
      </c>
      <c r="D169" s="45">
        <f t="shared" si="10"/>
        <v>0.45161290322580566</v>
      </c>
      <c r="E169" s="46"/>
    </row>
    <row r="170" spans="1:5" ht="15">
      <c r="A170" s="102">
        <f t="shared" si="12"/>
        <v>42352</v>
      </c>
      <c r="B170" s="2">
        <f t="shared" si="9"/>
        <v>1</v>
      </c>
      <c r="C170" s="45">
        <f t="shared" si="11"/>
        <v>0.47647058823529354</v>
      </c>
      <c r="D170" s="45">
        <f t="shared" si="10"/>
        <v>0.4543010752688164</v>
      </c>
      <c r="E170" s="46"/>
    </row>
    <row r="171" spans="1:5" ht="15">
      <c r="A171" s="102">
        <f t="shared" si="12"/>
        <v>42353</v>
      </c>
      <c r="B171" s="2">
        <f t="shared" si="9"/>
        <v>1</v>
      </c>
      <c r="C171" s="45">
        <f t="shared" si="11"/>
        <v>0.48235294117647</v>
      </c>
      <c r="D171" s="45">
        <f t="shared" si="10"/>
        <v>0.45698924731182716</v>
      </c>
      <c r="E171" s="46"/>
    </row>
    <row r="172" spans="1:5" ht="15">
      <c r="A172" s="102">
        <f t="shared" si="12"/>
        <v>42354</v>
      </c>
      <c r="B172" s="2">
        <f t="shared" si="9"/>
        <v>1</v>
      </c>
      <c r="C172" s="45">
        <f t="shared" si="11"/>
        <v>0.48823529411764643</v>
      </c>
      <c r="D172" s="45">
        <f t="shared" si="10"/>
        <v>0.4596774193548379</v>
      </c>
      <c r="E172" s="46"/>
    </row>
    <row r="173" spans="1:5" ht="15">
      <c r="A173" s="102">
        <f t="shared" si="12"/>
        <v>42355</v>
      </c>
      <c r="B173" s="2">
        <f t="shared" si="9"/>
        <v>1</v>
      </c>
      <c r="C173" s="45">
        <f t="shared" si="11"/>
        <v>0.4941176470588229</v>
      </c>
      <c r="D173" s="45">
        <f t="shared" si="10"/>
        <v>0.46236559139784866</v>
      </c>
      <c r="E173" s="46"/>
    </row>
    <row r="174" spans="1:5" ht="15">
      <c r="A174" s="102">
        <f t="shared" si="12"/>
        <v>42356</v>
      </c>
      <c r="B174" s="2">
        <f t="shared" si="9"/>
        <v>1</v>
      </c>
      <c r="C174" s="45">
        <f t="shared" si="11"/>
        <v>0.49999999999999933</v>
      </c>
      <c r="D174" s="45">
        <f t="shared" si="10"/>
        <v>0.4650537634408594</v>
      </c>
      <c r="E174" s="46"/>
    </row>
    <row r="175" spans="1:5" ht="15">
      <c r="A175" s="102">
        <f t="shared" si="12"/>
        <v>42357</v>
      </c>
      <c r="B175" s="2">
        <f t="shared" si="9"/>
      </c>
      <c r="C175" s="45">
        <f t="shared" si="11"/>
        <v>0.49999999999999933</v>
      </c>
      <c r="D175" s="45">
        <f t="shared" si="10"/>
        <v>0.46774193548387016</v>
      </c>
      <c r="E175" s="46"/>
    </row>
    <row r="176" spans="1:5" ht="15">
      <c r="A176" s="102">
        <f t="shared" si="12"/>
        <v>42358</v>
      </c>
      <c r="B176" s="2">
        <f t="shared" si="9"/>
      </c>
      <c r="C176" s="45">
        <f t="shared" si="11"/>
        <v>0.49999999999999933</v>
      </c>
      <c r="D176" s="45">
        <f t="shared" si="10"/>
        <v>0.4704301075268809</v>
      </c>
      <c r="E176" s="46"/>
    </row>
    <row r="177" spans="1:5" ht="15">
      <c r="A177" s="102">
        <f t="shared" si="12"/>
        <v>42359</v>
      </c>
      <c r="B177" s="2">
        <f t="shared" si="9"/>
      </c>
      <c r="C177" s="45">
        <f t="shared" si="11"/>
        <v>0.49999999999999933</v>
      </c>
      <c r="D177" s="45">
        <f t="shared" si="10"/>
        <v>0.47311827956989166</v>
      </c>
      <c r="E177" s="46"/>
    </row>
    <row r="178" spans="1:5" ht="15">
      <c r="A178" s="102">
        <f t="shared" si="12"/>
        <v>42360</v>
      </c>
      <c r="B178" s="2">
        <f t="shared" si="9"/>
      </c>
      <c r="C178" s="45">
        <f t="shared" si="11"/>
        <v>0.49999999999999933</v>
      </c>
      <c r="D178" s="45">
        <f t="shared" si="10"/>
        <v>0.4758064516129024</v>
      </c>
      <c r="E178" s="46"/>
    </row>
    <row r="179" spans="1:5" ht="15">
      <c r="A179" s="102">
        <f t="shared" si="12"/>
        <v>42361</v>
      </c>
      <c r="B179" s="2">
        <f t="shared" si="9"/>
      </c>
      <c r="C179" s="45">
        <f t="shared" si="11"/>
        <v>0.49999999999999933</v>
      </c>
      <c r="D179" s="45">
        <f t="shared" si="10"/>
        <v>0.47849462365591316</v>
      </c>
      <c r="E179" s="46"/>
    </row>
    <row r="180" spans="1:5" ht="15">
      <c r="A180" s="102">
        <f t="shared" si="12"/>
        <v>42362</v>
      </c>
      <c r="B180" s="2">
        <f t="shared" si="9"/>
      </c>
      <c r="C180" s="45">
        <f t="shared" si="11"/>
        <v>0.49999999999999933</v>
      </c>
      <c r="D180" s="45">
        <f t="shared" si="10"/>
        <v>0.4811827956989239</v>
      </c>
      <c r="E180" s="46"/>
    </row>
    <row r="181" spans="1:5" ht="15">
      <c r="A181" s="102">
        <f t="shared" si="12"/>
        <v>42363</v>
      </c>
      <c r="B181" s="2">
        <f t="shared" si="9"/>
      </c>
      <c r="C181" s="45">
        <f t="shared" si="11"/>
        <v>0.49999999999999933</v>
      </c>
      <c r="D181" s="45">
        <f t="shared" si="10"/>
        <v>0.48387096774193467</v>
      </c>
      <c r="E181" s="46"/>
    </row>
    <row r="182" spans="1:5" ht="15">
      <c r="A182" s="102">
        <f t="shared" si="12"/>
        <v>42364</v>
      </c>
      <c r="B182" s="2">
        <f t="shared" si="9"/>
      </c>
      <c r="C182" s="45">
        <f t="shared" si="11"/>
        <v>0.49999999999999933</v>
      </c>
      <c r="D182" s="45">
        <f t="shared" si="10"/>
        <v>0.4865591397849454</v>
      </c>
      <c r="E182" s="46"/>
    </row>
    <row r="183" spans="1:5" ht="15">
      <c r="A183" s="102">
        <f t="shared" si="12"/>
        <v>42365</v>
      </c>
      <c r="B183" s="2">
        <f t="shared" si="9"/>
      </c>
      <c r="C183" s="45">
        <f t="shared" si="11"/>
        <v>0.49999999999999933</v>
      </c>
      <c r="D183" s="45">
        <f t="shared" si="10"/>
        <v>0.48924731182795617</v>
      </c>
      <c r="E183" s="46"/>
    </row>
    <row r="184" spans="1:5" ht="15">
      <c r="A184" s="102">
        <f t="shared" si="12"/>
        <v>42366</v>
      </c>
      <c r="B184" s="2">
        <f t="shared" si="9"/>
      </c>
      <c r="C184" s="45">
        <f t="shared" si="11"/>
        <v>0.49999999999999933</v>
      </c>
      <c r="D184" s="45">
        <f t="shared" si="10"/>
        <v>0.4919354838709669</v>
      </c>
      <c r="E184" s="46"/>
    </row>
    <row r="185" spans="1:5" ht="15">
      <c r="A185" s="102">
        <f t="shared" si="12"/>
        <v>42367</v>
      </c>
      <c r="B185" s="2">
        <f t="shared" si="9"/>
      </c>
      <c r="C185" s="45">
        <f t="shared" si="11"/>
        <v>0.49999999999999933</v>
      </c>
      <c r="D185" s="45">
        <f t="shared" si="10"/>
        <v>0.49462365591397767</v>
      </c>
      <c r="E185" s="46"/>
    </row>
    <row r="186" spans="1:5" ht="15">
      <c r="A186" s="102">
        <f t="shared" si="12"/>
        <v>42368</v>
      </c>
      <c r="B186" s="2">
        <f t="shared" si="9"/>
      </c>
      <c r="C186" s="45">
        <f t="shared" si="11"/>
        <v>0.49999999999999933</v>
      </c>
      <c r="D186" s="45">
        <f t="shared" si="10"/>
        <v>0.4973118279569884</v>
      </c>
      <c r="E186" s="46"/>
    </row>
    <row r="187" spans="1:5" ht="15">
      <c r="A187" s="102">
        <f t="shared" si="12"/>
        <v>42369</v>
      </c>
      <c r="B187" s="2">
        <f t="shared" si="9"/>
      </c>
      <c r="C187" s="45">
        <f t="shared" si="11"/>
        <v>0.49999999999999933</v>
      </c>
      <c r="D187" s="45">
        <f t="shared" si="10"/>
        <v>0.49999999999999917</v>
      </c>
      <c r="E187" s="46"/>
    </row>
    <row r="188" spans="1:5" ht="15">
      <c r="A188" s="102">
        <f t="shared" si="12"/>
        <v>42370</v>
      </c>
      <c r="B188" s="2">
        <f>IF(AND(AND(OR(AND(A188&gt;=FSDATE,A188&lt;=FEDATE),AND(A188&gt;=SSDATE,A188&lt;=SEDATE)),AND(WEEKDAY(A188)&gt;1,WEEKDAY(A188)&lt;7)),ISERROR(MATCH(A188,HLIST,0)-1)),2,"")</f>
      </c>
      <c r="C188" s="45">
        <f t="shared" si="11"/>
        <v>0.49999999999999933</v>
      </c>
      <c r="D188" s="45">
        <f t="shared" si="10"/>
        <v>0.50268817204301</v>
      </c>
      <c r="E188" s="46"/>
    </row>
    <row r="189" spans="1:5" ht="15">
      <c r="A189" s="102">
        <f t="shared" si="12"/>
        <v>42371</v>
      </c>
      <c r="B189" s="2">
        <f aca="true" t="shared" si="13" ref="B189:B252">IF(AND(AND(OR(AND(A189&gt;=FSDATE,A189&lt;=FEDATE),AND(A189&gt;=SSDATE,A189&lt;=SEDATE)),AND(WEEKDAY(A189)&gt;1,WEEKDAY(A189)&lt;7)),ISERROR(MATCH(A189,HLIST,0)-1)),2,"")</f>
      </c>
      <c r="C189" s="45">
        <f t="shared" si="11"/>
        <v>0.49999999999999933</v>
      </c>
      <c r="D189" s="45">
        <f t="shared" si="10"/>
        <v>0.5053763440860207</v>
      </c>
      <c r="E189" s="46"/>
    </row>
    <row r="190" spans="1:5" ht="15">
      <c r="A190" s="102">
        <f t="shared" si="12"/>
        <v>42372</v>
      </c>
      <c r="B190" s="2">
        <f t="shared" si="13"/>
      </c>
      <c r="C190" s="45">
        <f t="shared" si="11"/>
        <v>0.49999999999999933</v>
      </c>
      <c r="D190" s="45">
        <f t="shared" si="10"/>
        <v>0.5080645161290315</v>
      </c>
      <c r="E190" s="46"/>
    </row>
    <row r="191" spans="1:5" ht="15">
      <c r="A191" s="102">
        <f t="shared" si="12"/>
        <v>42373</v>
      </c>
      <c r="B191" s="2">
        <f t="shared" si="13"/>
      </c>
      <c r="C191" s="45">
        <f t="shared" si="11"/>
        <v>0.49999999999999933</v>
      </c>
      <c r="D191" s="45">
        <f t="shared" si="10"/>
        <v>0.5107526881720422</v>
      </c>
      <c r="E191" s="46"/>
    </row>
    <row r="192" spans="1:5" ht="15">
      <c r="A192" s="102">
        <f t="shared" si="12"/>
        <v>42374</v>
      </c>
      <c r="B192" s="2">
        <f t="shared" si="13"/>
      </c>
      <c r="C192" s="45">
        <f>IF(NOT(ISERROR(VALUE(B192))),C191+((FTOTAL)^-1/2),C191)</f>
        <v>0.49999999999999933</v>
      </c>
      <c r="D192" s="45">
        <f t="shared" si="10"/>
        <v>0.513440860215053</v>
      </c>
      <c r="E192" s="46"/>
    </row>
    <row r="193" spans="1:5" ht="15">
      <c r="A193" s="102">
        <f t="shared" si="12"/>
        <v>42375</v>
      </c>
      <c r="B193" s="2">
        <f t="shared" si="13"/>
      </c>
      <c r="C193" s="45">
        <f>IF(NOT(ISERROR(VALUE(B193))),C192+((STOTAL)^-1/2),C192)</f>
        <v>0.49999999999999933</v>
      </c>
      <c r="D193" s="45">
        <f t="shared" si="10"/>
        <v>0.5161290322580637</v>
      </c>
      <c r="E193" s="46"/>
    </row>
    <row r="194" spans="1:5" ht="15">
      <c r="A194" s="102">
        <f t="shared" si="12"/>
        <v>42376</v>
      </c>
      <c r="B194" s="2">
        <f t="shared" si="13"/>
        <v>2</v>
      </c>
      <c r="C194" s="45">
        <f>IF(NOT(ISERROR(VALUE(B194))),C193+((STOTAL)^-1/2),C193)</f>
        <v>0.5059523809523803</v>
      </c>
      <c r="D194" s="45">
        <f t="shared" si="10"/>
        <v>0.5188172043010745</v>
      </c>
      <c r="E194" s="46"/>
    </row>
    <row r="195" spans="1:5" ht="15">
      <c r="A195" s="102">
        <f t="shared" si="12"/>
        <v>42377</v>
      </c>
      <c r="B195" s="2">
        <f t="shared" si="13"/>
        <v>2</v>
      </c>
      <c r="C195" s="45">
        <f>IF(NOT(ISERROR(VALUE(B195))),C194+((STOTAL)^-1/2),C194)</f>
        <v>0.5119047619047612</v>
      </c>
      <c r="D195" s="45">
        <f t="shared" si="10"/>
        <v>0.5215053763440852</v>
      </c>
      <c r="E195" s="46"/>
    </row>
    <row r="196" spans="1:5" ht="15">
      <c r="A196" s="102">
        <f t="shared" si="12"/>
        <v>42378</v>
      </c>
      <c r="B196" s="2">
        <f>IF(AND(AND(OR(AND(A196&gt;=FSDATE,A196&lt;=FEDATE),AND(A196&gt;=SSDATE,A196&lt;=SEDATE)),AND(WEEKDAY(A196)&gt;1,WEEKDAY(A196)&lt;7)),ISERROR(MATCH(A196,HLIST,0)-1)),2,"")</f>
      </c>
      <c r="C196" s="45">
        <f aca="true" t="shared" si="14" ref="C196:C227">IF(NOT(ISERROR(VALUE(B196))),C195+((STOTAL)^-1/2),C195)</f>
        <v>0.5119047619047612</v>
      </c>
      <c r="D196" s="45">
        <f aca="true" t="shared" si="15" ref="D196:D259">IF(AND(MONTH(A196)=2,(MOD((YEAR(A196)-1900),4)=0)),D195+(348^-1),IF(AND(MONTH(A196)=2,(MOD((YEAR(A196)-1900),4)&lt;&gt;0)),D195+(336^-1),IF(OR(OR(OR(MONTH(A196)=4,MONTH(A196)=6),MONTH(A196)=9),MONTH(A196)=11),D195+(360^-1),D195+(372^-1))))</f>
        <v>0.524193548387096</v>
      </c>
      <c r="E196" s="46"/>
    </row>
    <row r="197" spans="1:5" ht="15">
      <c r="A197" s="102">
        <f t="shared" si="12"/>
        <v>42379</v>
      </c>
      <c r="B197" s="2">
        <f t="shared" si="13"/>
      </c>
      <c r="C197" s="45">
        <f t="shared" si="14"/>
        <v>0.5119047619047612</v>
      </c>
      <c r="D197" s="45">
        <f t="shared" si="15"/>
        <v>0.5268817204301067</v>
      </c>
      <c r="E197" s="46"/>
    </row>
    <row r="198" spans="1:5" ht="15">
      <c r="A198" s="102">
        <f t="shared" si="12"/>
        <v>42380</v>
      </c>
      <c r="B198" s="2">
        <f t="shared" si="13"/>
        <v>2</v>
      </c>
      <c r="C198" s="45">
        <f t="shared" si="14"/>
        <v>0.5178571428571421</v>
      </c>
      <c r="D198" s="45">
        <f t="shared" si="15"/>
        <v>0.5295698924731175</v>
      </c>
      <c r="E198" s="46"/>
    </row>
    <row r="199" spans="1:5" ht="15">
      <c r="A199" s="102">
        <f t="shared" si="12"/>
        <v>42381</v>
      </c>
      <c r="B199" s="2">
        <f t="shared" si="13"/>
        <v>2</v>
      </c>
      <c r="C199" s="45">
        <f t="shared" si="14"/>
        <v>0.5238095238095231</v>
      </c>
      <c r="D199" s="45">
        <f t="shared" si="15"/>
        <v>0.5322580645161282</v>
      </c>
      <c r="E199" s="46"/>
    </row>
    <row r="200" spans="1:5" ht="15">
      <c r="A200" s="102">
        <f t="shared" si="12"/>
        <v>42382</v>
      </c>
      <c r="B200" s="2">
        <f t="shared" si="13"/>
        <v>2</v>
      </c>
      <c r="C200" s="45">
        <f t="shared" si="14"/>
        <v>0.529761904761904</v>
      </c>
      <c r="D200" s="45">
        <f t="shared" si="15"/>
        <v>0.534946236559139</v>
      </c>
      <c r="E200" s="46"/>
    </row>
    <row r="201" spans="1:5" ht="15">
      <c r="A201" s="102">
        <f t="shared" si="12"/>
        <v>42383</v>
      </c>
      <c r="B201" s="2">
        <f t="shared" si="13"/>
        <v>2</v>
      </c>
      <c r="C201" s="45">
        <f t="shared" si="14"/>
        <v>0.5357142857142849</v>
      </c>
      <c r="D201" s="45">
        <f t="shared" si="15"/>
        <v>0.5376344086021497</v>
      </c>
      <c r="E201" s="46"/>
    </row>
    <row r="202" spans="1:5" ht="15">
      <c r="A202" s="102">
        <f t="shared" si="12"/>
        <v>42384</v>
      </c>
      <c r="B202" s="2">
        <f t="shared" si="13"/>
        <v>2</v>
      </c>
      <c r="C202" s="45">
        <f t="shared" si="14"/>
        <v>0.5416666666666659</v>
      </c>
      <c r="D202" s="45">
        <f t="shared" si="15"/>
        <v>0.5403225806451605</v>
      </c>
      <c r="E202" s="46"/>
    </row>
    <row r="203" spans="1:5" ht="15">
      <c r="A203" s="102">
        <f aca="true" t="shared" si="16" ref="A203:A266">A202+1</f>
        <v>42385</v>
      </c>
      <c r="B203" s="2">
        <f t="shared" si="13"/>
      </c>
      <c r="C203" s="45">
        <f t="shared" si="14"/>
        <v>0.5416666666666659</v>
      </c>
      <c r="D203" s="45">
        <f t="shared" si="15"/>
        <v>0.5430107526881712</v>
      </c>
      <c r="E203" s="46"/>
    </row>
    <row r="204" spans="1:5" ht="15">
      <c r="A204" s="102">
        <f t="shared" si="16"/>
        <v>42386</v>
      </c>
      <c r="B204" s="2">
        <f t="shared" si="13"/>
      </c>
      <c r="C204" s="45">
        <f t="shared" si="14"/>
        <v>0.5416666666666659</v>
      </c>
      <c r="D204" s="45">
        <f t="shared" si="15"/>
        <v>0.545698924731182</v>
      </c>
      <c r="E204" s="46"/>
    </row>
    <row r="205" spans="1:5" ht="15">
      <c r="A205" s="102">
        <f t="shared" si="16"/>
        <v>42387</v>
      </c>
      <c r="B205" s="2">
        <f t="shared" si="13"/>
      </c>
      <c r="C205" s="45">
        <f t="shared" si="14"/>
        <v>0.5416666666666659</v>
      </c>
      <c r="D205" s="45">
        <f t="shared" si="15"/>
        <v>0.5483870967741927</v>
      </c>
      <c r="E205" s="46"/>
    </row>
    <row r="206" spans="1:5" ht="15">
      <c r="A206" s="102">
        <f t="shared" si="16"/>
        <v>42388</v>
      </c>
      <c r="B206" s="2">
        <f t="shared" si="13"/>
        <v>2</v>
      </c>
      <c r="C206" s="45">
        <f t="shared" si="14"/>
        <v>0.5476190476190468</v>
      </c>
      <c r="D206" s="45">
        <f t="shared" si="15"/>
        <v>0.5510752688172035</v>
      </c>
      <c r="E206" s="46"/>
    </row>
    <row r="207" spans="1:5" ht="15">
      <c r="A207" s="102">
        <f t="shared" si="16"/>
        <v>42389</v>
      </c>
      <c r="B207" s="2">
        <f t="shared" si="13"/>
        <v>2</v>
      </c>
      <c r="C207" s="45">
        <f t="shared" si="14"/>
        <v>0.5535714285714277</v>
      </c>
      <c r="D207" s="45">
        <f t="shared" si="15"/>
        <v>0.5537634408602142</v>
      </c>
      <c r="E207" s="46"/>
    </row>
    <row r="208" spans="1:5" ht="15">
      <c r="A208" s="102">
        <f t="shared" si="16"/>
        <v>42390</v>
      </c>
      <c r="B208" s="2">
        <f t="shared" si="13"/>
        <v>2</v>
      </c>
      <c r="C208" s="45">
        <f t="shared" si="14"/>
        <v>0.5595238095238086</v>
      </c>
      <c r="D208" s="45">
        <f t="shared" si="15"/>
        <v>0.556451612903225</v>
      </c>
      <c r="E208" s="46"/>
    </row>
    <row r="209" spans="1:5" ht="15">
      <c r="A209" s="102">
        <f t="shared" si="16"/>
        <v>42391</v>
      </c>
      <c r="B209" s="2">
        <f t="shared" si="13"/>
        <v>2</v>
      </c>
      <c r="C209" s="45">
        <f t="shared" si="14"/>
        <v>0.5654761904761896</v>
      </c>
      <c r="D209" s="45">
        <f t="shared" si="15"/>
        <v>0.5591397849462357</v>
      </c>
      <c r="E209" s="46"/>
    </row>
    <row r="210" spans="1:5" ht="15">
      <c r="A210" s="102">
        <f t="shared" si="16"/>
        <v>42392</v>
      </c>
      <c r="B210" s="2">
        <f t="shared" si="13"/>
      </c>
      <c r="C210" s="45">
        <f t="shared" si="14"/>
        <v>0.5654761904761896</v>
      </c>
      <c r="D210" s="45">
        <f t="shared" si="15"/>
        <v>0.5618279569892465</v>
      </c>
      <c r="E210" s="46"/>
    </row>
    <row r="211" spans="1:5" ht="15">
      <c r="A211" s="102">
        <f t="shared" si="16"/>
        <v>42393</v>
      </c>
      <c r="B211" s="2">
        <f t="shared" si="13"/>
      </c>
      <c r="C211" s="45">
        <f t="shared" si="14"/>
        <v>0.5654761904761896</v>
      </c>
      <c r="D211" s="45">
        <f t="shared" si="15"/>
        <v>0.5645161290322572</v>
      </c>
      <c r="E211" s="46"/>
    </row>
    <row r="212" spans="1:5" ht="15">
      <c r="A212" s="102">
        <f t="shared" si="16"/>
        <v>42394</v>
      </c>
      <c r="B212" s="2">
        <f t="shared" si="13"/>
        <v>2</v>
      </c>
      <c r="C212" s="45">
        <f t="shared" si="14"/>
        <v>0.5714285714285705</v>
      </c>
      <c r="D212" s="45">
        <f t="shared" si="15"/>
        <v>0.567204301075268</v>
      </c>
      <c r="E212" s="46"/>
    </row>
    <row r="213" spans="1:5" ht="15">
      <c r="A213" s="102">
        <f t="shared" si="16"/>
        <v>42395</v>
      </c>
      <c r="B213" s="2">
        <f t="shared" si="13"/>
        <v>2</v>
      </c>
      <c r="C213" s="45">
        <f t="shared" si="14"/>
        <v>0.5773809523809514</v>
      </c>
      <c r="D213" s="45">
        <f t="shared" si="15"/>
        <v>0.5698924731182787</v>
      </c>
      <c r="E213" s="46"/>
    </row>
    <row r="214" spans="1:5" ht="15">
      <c r="A214" s="102">
        <f t="shared" si="16"/>
        <v>42396</v>
      </c>
      <c r="B214" s="2">
        <f t="shared" si="13"/>
        <v>2</v>
      </c>
      <c r="C214" s="45">
        <f t="shared" si="14"/>
        <v>0.5833333333333324</v>
      </c>
      <c r="D214" s="45">
        <f t="shared" si="15"/>
        <v>0.5725806451612895</v>
      </c>
      <c r="E214" s="46"/>
    </row>
    <row r="215" spans="1:5" ht="15">
      <c r="A215" s="102">
        <f t="shared" si="16"/>
        <v>42397</v>
      </c>
      <c r="B215" s="2">
        <f t="shared" si="13"/>
        <v>2</v>
      </c>
      <c r="C215" s="45">
        <f t="shared" si="14"/>
        <v>0.5892857142857133</v>
      </c>
      <c r="D215" s="45">
        <f t="shared" si="15"/>
        <v>0.5752688172043002</v>
      </c>
      <c r="E215" s="46"/>
    </row>
    <row r="216" spans="1:5" ht="15">
      <c r="A216" s="102">
        <f t="shared" si="16"/>
        <v>42398</v>
      </c>
      <c r="B216" s="2">
        <f t="shared" si="13"/>
        <v>2</v>
      </c>
      <c r="C216" s="45">
        <f t="shared" si="14"/>
        <v>0.5952380952380942</v>
      </c>
      <c r="D216" s="45">
        <f t="shared" si="15"/>
        <v>0.577956989247311</v>
      </c>
      <c r="E216" s="46"/>
    </row>
    <row r="217" spans="1:5" ht="15">
      <c r="A217" s="102">
        <f t="shared" si="16"/>
        <v>42399</v>
      </c>
      <c r="B217" s="2">
        <f t="shared" si="13"/>
      </c>
      <c r="C217" s="45">
        <f t="shared" si="14"/>
        <v>0.5952380952380942</v>
      </c>
      <c r="D217" s="45">
        <f t="shared" si="15"/>
        <v>0.5806451612903217</v>
      </c>
      <c r="E217" s="46"/>
    </row>
    <row r="218" spans="1:5" ht="15">
      <c r="A218" s="102">
        <f t="shared" si="16"/>
        <v>42400</v>
      </c>
      <c r="B218" s="2">
        <f t="shared" si="13"/>
      </c>
      <c r="C218" s="45">
        <f t="shared" si="14"/>
        <v>0.5952380952380942</v>
      </c>
      <c r="D218" s="45">
        <f t="shared" si="15"/>
        <v>0.5833333333333325</v>
      </c>
      <c r="E218" s="46"/>
    </row>
    <row r="219" spans="1:5" ht="15">
      <c r="A219" s="102">
        <f t="shared" si="16"/>
        <v>42401</v>
      </c>
      <c r="B219" s="2">
        <f>IF(AND(AND(OR(AND(A219&gt;=FSDATE,A219&lt;=FEDATE),AND(A219&gt;=SSDATE,A219&lt;=SEDATE)),AND(WEEKDAY(A219)&gt;1,WEEKDAY(A219)&lt;7)),ISERROR(MATCH(A219,HLIST,0)-1)),2,"")</f>
        <v>2</v>
      </c>
      <c r="C219" s="45">
        <f t="shared" si="14"/>
        <v>0.6011904761904752</v>
      </c>
      <c r="D219" s="45">
        <f t="shared" si="15"/>
        <v>0.5862068965517233</v>
      </c>
      <c r="E219" s="46"/>
    </row>
    <row r="220" spans="1:5" ht="15">
      <c r="A220" s="102">
        <f t="shared" si="16"/>
        <v>42402</v>
      </c>
      <c r="B220" s="2">
        <f t="shared" si="13"/>
        <v>2</v>
      </c>
      <c r="C220" s="45">
        <f t="shared" si="14"/>
        <v>0.6071428571428561</v>
      </c>
      <c r="D220" s="45">
        <f t="shared" si="15"/>
        <v>0.5890804597701141</v>
      </c>
      <c r="E220" s="46"/>
    </row>
    <row r="221" spans="1:5" ht="15">
      <c r="A221" s="102">
        <f t="shared" si="16"/>
        <v>42403</v>
      </c>
      <c r="B221" s="2">
        <f t="shared" si="13"/>
        <v>2</v>
      </c>
      <c r="C221" s="45">
        <f t="shared" si="14"/>
        <v>0.613095238095237</v>
      </c>
      <c r="D221" s="45">
        <f t="shared" si="15"/>
        <v>0.591954022988505</v>
      </c>
      <c r="E221" s="46"/>
    </row>
    <row r="222" spans="1:5" ht="15">
      <c r="A222" s="102">
        <f t="shared" si="16"/>
        <v>42404</v>
      </c>
      <c r="B222" s="2">
        <f t="shared" si="13"/>
        <v>2</v>
      </c>
      <c r="C222" s="45">
        <f t="shared" si="14"/>
        <v>0.619047619047618</v>
      </c>
      <c r="D222" s="45">
        <f t="shared" si="15"/>
        <v>0.5948275862068958</v>
      </c>
      <c r="E222" s="46"/>
    </row>
    <row r="223" spans="1:5" ht="15">
      <c r="A223" s="102">
        <f t="shared" si="16"/>
        <v>42405</v>
      </c>
      <c r="B223" s="2">
        <f t="shared" si="13"/>
        <v>2</v>
      </c>
      <c r="C223" s="45">
        <f t="shared" si="14"/>
        <v>0.6249999999999989</v>
      </c>
      <c r="D223" s="45">
        <f t="shared" si="15"/>
        <v>0.5977011494252866</v>
      </c>
      <c r="E223" s="46"/>
    </row>
    <row r="224" spans="1:5" ht="15">
      <c r="A224" s="102">
        <f t="shared" si="16"/>
        <v>42406</v>
      </c>
      <c r="B224" s="2">
        <f t="shared" si="13"/>
      </c>
      <c r="C224" s="45">
        <f t="shared" si="14"/>
        <v>0.6249999999999989</v>
      </c>
      <c r="D224" s="45">
        <f t="shared" si="15"/>
        <v>0.6005747126436775</v>
      </c>
      <c r="E224" s="46"/>
    </row>
    <row r="225" spans="1:5" ht="15">
      <c r="A225" s="102">
        <f t="shared" si="16"/>
        <v>42407</v>
      </c>
      <c r="B225" s="2">
        <f t="shared" si="13"/>
      </c>
      <c r="C225" s="45">
        <f t="shared" si="14"/>
        <v>0.6249999999999989</v>
      </c>
      <c r="D225" s="45">
        <f t="shared" si="15"/>
        <v>0.6034482758620683</v>
      </c>
      <c r="E225" s="46"/>
    </row>
    <row r="226" spans="1:5" ht="15">
      <c r="A226" s="102">
        <f t="shared" si="16"/>
        <v>42408</v>
      </c>
      <c r="B226" s="2">
        <f t="shared" si="13"/>
      </c>
      <c r="C226" s="45">
        <f t="shared" si="14"/>
        <v>0.6249999999999989</v>
      </c>
      <c r="D226" s="45">
        <f t="shared" si="15"/>
        <v>0.6063218390804591</v>
      </c>
      <c r="E226" s="46"/>
    </row>
    <row r="227" spans="1:5" ht="15">
      <c r="A227" s="102">
        <f t="shared" si="16"/>
        <v>42409</v>
      </c>
      <c r="B227" s="2">
        <f t="shared" si="13"/>
      </c>
      <c r="C227" s="45">
        <f t="shared" si="14"/>
        <v>0.6249999999999989</v>
      </c>
      <c r="D227" s="45">
        <f t="shared" si="15"/>
        <v>0.6091954022988499</v>
      </c>
      <c r="E227" s="46"/>
    </row>
    <row r="228" spans="1:5" ht="15">
      <c r="A228" s="102">
        <f t="shared" si="16"/>
        <v>42410</v>
      </c>
      <c r="B228" s="2">
        <f t="shared" si="13"/>
        <v>2</v>
      </c>
      <c r="C228" s="45">
        <f aca="true" t="shared" si="17" ref="C228:C259">IF(NOT(ISERROR(VALUE(B228))),C227+((STOTAL)^-1/2),C227)</f>
        <v>0.6309523809523798</v>
      </c>
      <c r="D228" s="45">
        <f t="shared" si="15"/>
        <v>0.6120689655172408</v>
      </c>
      <c r="E228" s="46"/>
    </row>
    <row r="229" spans="1:5" ht="15">
      <c r="A229" s="102">
        <f t="shared" si="16"/>
        <v>42411</v>
      </c>
      <c r="B229" s="2">
        <f t="shared" si="13"/>
        <v>2</v>
      </c>
      <c r="C229" s="45">
        <f t="shared" si="17"/>
        <v>0.6369047619047608</v>
      </c>
      <c r="D229" s="45">
        <f t="shared" si="15"/>
        <v>0.6149425287356316</v>
      </c>
      <c r="E229" s="46"/>
    </row>
    <row r="230" spans="1:5" ht="15">
      <c r="A230" s="102">
        <f t="shared" si="16"/>
        <v>42412</v>
      </c>
      <c r="B230" s="2">
        <f t="shared" si="13"/>
        <v>2</v>
      </c>
      <c r="C230" s="45">
        <f t="shared" si="17"/>
        <v>0.6428571428571417</v>
      </c>
      <c r="D230" s="45">
        <f t="shared" si="15"/>
        <v>0.6178160919540224</v>
      </c>
      <c r="E230" s="46"/>
    </row>
    <row r="231" spans="1:5" ht="15">
      <c r="A231" s="102">
        <f t="shared" si="16"/>
        <v>42413</v>
      </c>
      <c r="B231" s="2">
        <f t="shared" si="13"/>
      </c>
      <c r="C231" s="45">
        <f t="shared" si="17"/>
        <v>0.6428571428571417</v>
      </c>
      <c r="D231" s="45">
        <f t="shared" si="15"/>
        <v>0.6206896551724133</v>
      </c>
      <c r="E231" s="46"/>
    </row>
    <row r="232" spans="1:5" ht="15">
      <c r="A232" s="102">
        <f t="shared" si="16"/>
        <v>42414</v>
      </c>
      <c r="B232" s="2">
        <f t="shared" si="13"/>
      </c>
      <c r="C232" s="45">
        <f t="shared" si="17"/>
        <v>0.6428571428571417</v>
      </c>
      <c r="D232" s="45">
        <f t="shared" si="15"/>
        <v>0.6235632183908041</v>
      </c>
      <c r="E232" s="46"/>
    </row>
    <row r="233" spans="1:5" ht="15">
      <c r="A233" s="102">
        <f t="shared" si="16"/>
        <v>42415</v>
      </c>
      <c r="B233" s="2">
        <f t="shared" si="13"/>
        <v>2</v>
      </c>
      <c r="C233" s="45">
        <f t="shared" si="17"/>
        <v>0.6488095238095226</v>
      </c>
      <c r="D233" s="45">
        <f t="shared" si="15"/>
        <v>0.6264367816091949</v>
      </c>
      <c r="E233" s="46"/>
    </row>
    <row r="234" spans="1:5" ht="15">
      <c r="A234" s="102">
        <f t="shared" si="16"/>
        <v>42416</v>
      </c>
      <c r="B234" s="2">
        <f t="shared" si="13"/>
        <v>2</v>
      </c>
      <c r="C234" s="45">
        <f t="shared" si="17"/>
        <v>0.6547619047619035</v>
      </c>
      <c r="D234" s="45">
        <f t="shared" si="15"/>
        <v>0.6293103448275857</v>
      </c>
      <c r="E234" s="46"/>
    </row>
    <row r="235" spans="1:5" ht="15">
      <c r="A235" s="102">
        <f t="shared" si="16"/>
        <v>42417</v>
      </c>
      <c r="B235" s="2">
        <f t="shared" si="13"/>
        <v>2</v>
      </c>
      <c r="C235" s="45">
        <f t="shared" si="17"/>
        <v>0.6607142857142845</v>
      </c>
      <c r="D235" s="45">
        <f t="shared" si="15"/>
        <v>0.6321839080459766</v>
      </c>
      <c r="E235" s="46"/>
    </row>
    <row r="236" spans="1:5" ht="15">
      <c r="A236" s="102">
        <f t="shared" si="16"/>
        <v>42418</v>
      </c>
      <c r="B236" s="2">
        <f t="shared" si="13"/>
        <v>2</v>
      </c>
      <c r="C236" s="45">
        <f t="shared" si="17"/>
        <v>0.6666666666666654</v>
      </c>
      <c r="D236" s="45">
        <f t="shared" si="15"/>
        <v>0.6350574712643674</v>
      </c>
      <c r="E236" s="46"/>
    </row>
    <row r="237" spans="1:5" ht="15">
      <c r="A237" s="102">
        <f t="shared" si="16"/>
        <v>42419</v>
      </c>
      <c r="B237" s="2">
        <f t="shared" si="13"/>
        <v>2</v>
      </c>
      <c r="C237" s="45">
        <f t="shared" si="17"/>
        <v>0.6726190476190463</v>
      </c>
      <c r="D237" s="45">
        <f t="shared" si="15"/>
        <v>0.6379310344827582</v>
      </c>
      <c r="E237" s="46"/>
    </row>
    <row r="238" spans="1:5" ht="15">
      <c r="A238" s="102">
        <f t="shared" si="16"/>
        <v>42420</v>
      </c>
      <c r="B238" s="2">
        <f t="shared" si="13"/>
      </c>
      <c r="C238" s="45">
        <f t="shared" si="17"/>
        <v>0.6726190476190463</v>
      </c>
      <c r="D238" s="45">
        <f t="shared" si="15"/>
        <v>0.6408045977011491</v>
      </c>
      <c r="E238" s="46"/>
    </row>
    <row r="239" spans="1:5" ht="15">
      <c r="A239" s="102">
        <f t="shared" si="16"/>
        <v>42421</v>
      </c>
      <c r="B239" s="2">
        <f t="shared" si="13"/>
      </c>
      <c r="C239" s="45">
        <f t="shared" si="17"/>
        <v>0.6726190476190463</v>
      </c>
      <c r="D239" s="45">
        <f t="shared" si="15"/>
        <v>0.6436781609195399</v>
      </c>
      <c r="E239" s="46"/>
    </row>
    <row r="240" spans="1:5" ht="15">
      <c r="A240" s="102">
        <f t="shared" si="16"/>
        <v>42422</v>
      </c>
      <c r="B240" s="2">
        <f t="shared" si="13"/>
        <v>2</v>
      </c>
      <c r="C240" s="45">
        <f t="shared" si="17"/>
        <v>0.6785714285714273</v>
      </c>
      <c r="D240" s="45">
        <f t="shared" si="15"/>
        <v>0.6465517241379307</v>
      </c>
      <c r="E240" s="46"/>
    </row>
    <row r="241" spans="1:5" ht="15">
      <c r="A241" s="102">
        <f t="shared" si="16"/>
        <v>42423</v>
      </c>
      <c r="B241" s="2">
        <f t="shared" si="13"/>
        <v>2</v>
      </c>
      <c r="C241" s="45">
        <f t="shared" si="17"/>
        <v>0.6845238095238082</v>
      </c>
      <c r="D241" s="45">
        <f t="shared" si="15"/>
        <v>0.6494252873563215</v>
      </c>
      <c r="E241" s="46"/>
    </row>
    <row r="242" spans="1:5" ht="15">
      <c r="A242" s="102">
        <f t="shared" si="16"/>
        <v>42424</v>
      </c>
      <c r="B242" s="2">
        <f t="shared" si="13"/>
        <v>2</v>
      </c>
      <c r="C242" s="45">
        <f t="shared" si="17"/>
        <v>0.6904761904761891</v>
      </c>
      <c r="D242" s="45">
        <f t="shared" si="15"/>
        <v>0.6522988505747124</v>
      </c>
      <c r="E242" s="46"/>
    </row>
    <row r="243" spans="1:5" ht="15">
      <c r="A243" s="102">
        <f t="shared" si="16"/>
        <v>42425</v>
      </c>
      <c r="B243" s="2">
        <f t="shared" si="13"/>
        <v>2</v>
      </c>
      <c r="C243" s="45">
        <f t="shared" si="17"/>
        <v>0.6964285714285701</v>
      </c>
      <c r="D243" s="45">
        <f t="shared" si="15"/>
        <v>0.6551724137931032</v>
      </c>
      <c r="E243" s="46"/>
    </row>
    <row r="244" spans="1:5" ht="15">
      <c r="A244" s="102">
        <f t="shared" si="16"/>
        <v>42426</v>
      </c>
      <c r="B244" s="2">
        <f t="shared" si="13"/>
        <v>2</v>
      </c>
      <c r="C244" s="45">
        <f t="shared" si="17"/>
        <v>0.702380952380951</v>
      </c>
      <c r="D244" s="45">
        <f t="shared" si="15"/>
        <v>0.658045977011494</v>
      </c>
      <c r="E244" s="46"/>
    </row>
    <row r="245" spans="1:5" ht="15">
      <c r="A245" s="102">
        <f t="shared" si="16"/>
        <v>42427</v>
      </c>
      <c r="B245" s="2">
        <f t="shared" si="13"/>
      </c>
      <c r="C245" s="45">
        <f t="shared" si="17"/>
        <v>0.702380952380951</v>
      </c>
      <c r="D245" s="45">
        <f t="shared" si="15"/>
        <v>0.6609195402298849</v>
      </c>
      <c r="E245" s="46"/>
    </row>
    <row r="246" spans="1:5" ht="15">
      <c r="A246" s="102">
        <f t="shared" si="16"/>
        <v>42428</v>
      </c>
      <c r="B246" s="2">
        <f t="shared" si="13"/>
      </c>
      <c r="C246" s="45">
        <f t="shared" si="17"/>
        <v>0.702380952380951</v>
      </c>
      <c r="D246" s="45">
        <f t="shared" si="15"/>
        <v>0.6637931034482757</v>
      </c>
      <c r="E246" s="46"/>
    </row>
    <row r="247" spans="1:5" ht="15">
      <c r="A247" s="102">
        <f t="shared" si="16"/>
        <v>42429</v>
      </c>
      <c r="B247" s="2">
        <f t="shared" si="13"/>
        <v>2</v>
      </c>
      <c r="C247" s="45">
        <f t="shared" si="17"/>
        <v>0.7083333333333319</v>
      </c>
      <c r="D247" s="45">
        <f t="shared" si="15"/>
        <v>0.6666666666666665</v>
      </c>
      <c r="E247" s="46"/>
    </row>
    <row r="248" spans="1:5" ht="15">
      <c r="A248" s="102">
        <f t="shared" si="16"/>
        <v>42430</v>
      </c>
      <c r="B248" s="2">
        <f t="shared" si="13"/>
        <v>2</v>
      </c>
      <c r="C248" s="45">
        <f t="shared" si="17"/>
        <v>0.7142857142857129</v>
      </c>
      <c r="D248" s="45">
        <f t="shared" si="15"/>
        <v>0.6693548387096773</v>
      </c>
      <c r="E248" s="46"/>
    </row>
    <row r="249" spans="1:5" ht="15">
      <c r="A249" s="102">
        <f t="shared" si="16"/>
        <v>42431</v>
      </c>
      <c r="B249" s="2">
        <f t="shared" si="13"/>
        <v>2</v>
      </c>
      <c r="C249" s="45">
        <f t="shared" si="17"/>
        <v>0.7202380952380938</v>
      </c>
      <c r="D249" s="45">
        <f t="shared" si="15"/>
        <v>0.672043010752688</v>
      </c>
      <c r="E249" s="46"/>
    </row>
    <row r="250" spans="1:5" ht="15">
      <c r="A250" s="102">
        <f t="shared" si="16"/>
        <v>42432</v>
      </c>
      <c r="B250" s="2">
        <f t="shared" si="13"/>
        <v>2</v>
      </c>
      <c r="C250" s="45">
        <f t="shared" si="17"/>
        <v>0.7261904761904747</v>
      </c>
      <c r="D250" s="45">
        <f t="shared" si="15"/>
        <v>0.6747311827956988</v>
      </c>
      <c r="E250" s="46"/>
    </row>
    <row r="251" spans="1:5" ht="15">
      <c r="A251" s="102">
        <f t="shared" si="16"/>
        <v>42433</v>
      </c>
      <c r="B251" s="2">
        <f t="shared" si="13"/>
        <v>2</v>
      </c>
      <c r="C251" s="45">
        <f t="shared" si="17"/>
        <v>0.7321428571428557</v>
      </c>
      <c r="D251" s="45">
        <f t="shared" si="15"/>
        <v>0.6774193548387095</v>
      </c>
      <c r="E251" s="46"/>
    </row>
    <row r="252" spans="1:5" ht="15">
      <c r="A252" s="102">
        <f t="shared" si="16"/>
        <v>42434</v>
      </c>
      <c r="B252" s="2">
        <f t="shared" si="13"/>
      </c>
      <c r="C252" s="45">
        <f t="shared" si="17"/>
        <v>0.7321428571428557</v>
      </c>
      <c r="D252" s="45">
        <f t="shared" si="15"/>
        <v>0.6801075268817203</v>
      </c>
      <c r="E252" s="46"/>
    </row>
    <row r="253" spans="1:5" ht="15">
      <c r="A253" s="102">
        <f t="shared" si="16"/>
        <v>42435</v>
      </c>
      <c r="B253" s="2">
        <f aca="true" t="shared" si="18" ref="B253:B316">IF(AND(AND(OR(AND(A253&gt;=FSDATE,A253&lt;=FEDATE),AND(A253&gt;=SSDATE,A253&lt;=SEDATE)),AND(WEEKDAY(A253)&gt;1,WEEKDAY(A253)&lt;7)),ISERROR(MATCH(A253,HLIST,0)-1)),2,"")</f>
      </c>
      <c r="C253" s="45">
        <f t="shared" si="17"/>
        <v>0.7321428571428557</v>
      </c>
      <c r="D253" s="45">
        <f t="shared" si="15"/>
        <v>0.682795698924731</v>
      </c>
      <c r="E253" s="46"/>
    </row>
    <row r="254" spans="1:5" ht="15">
      <c r="A254" s="102">
        <f t="shared" si="16"/>
        <v>42436</v>
      </c>
      <c r="B254" s="2">
        <f t="shared" si="18"/>
        <v>2</v>
      </c>
      <c r="C254" s="45">
        <f t="shared" si="17"/>
        <v>0.7380952380952366</v>
      </c>
      <c r="D254" s="45">
        <f t="shared" si="15"/>
        <v>0.6854838709677418</v>
      </c>
      <c r="E254" s="46"/>
    </row>
    <row r="255" spans="1:5" ht="15">
      <c r="A255" s="102">
        <f t="shared" si="16"/>
        <v>42437</v>
      </c>
      <c r="B255" s="2">
        <f t="shared" si="18"/>
        <v>2</v>
      </c>
      <c r="C255" s="45">
        <f t="shared" si="17"/>
        <v>0.7440476190476175</v>
      </c>
      <c r="D255" s="45">
        <f t="shared" si="15"/>
        <v>0.6881720430107525</v>
      </c>
      <c r="E255" s="46"/>
    </row>
    <row r="256" spans="1:5" ht="15">
      <c r="A256" s="102">
        <f t="shared" si="16"/>
        <v>42438</v>
      </c>
      <c r="B256" s="2">
        <f t="shared" si="18"/>
        <v>2</v>
      </c>
      <c r="C256" s="45">
        <f t="shared" si="17"/>
        <v>0.7499999999999984</v>
      </c>
      <c r="D256" s="45">
        <f t="shared" si="15"/>
        <v>0.6908602150537633</v>
      </c>
      <c r="E256" s="46"/>
    </row>
    <row r="257" spans="1:5" ht="15">
      <c r="A257" s="102">
        <f t="shared" si="16"/>
        <v>42439</v>
      </c>
      <c r="B257" s="2">
        <f t="shared" si="18"/>
        <v>2</v>
      </c>
      <c r="C257" s="45">
        <f t="shared" si="17"/>
        <v>0.7559523809523794</v>
      </c>
      <c r="D257" s="45">
        <f t="shared" si="15"/>
        <v>0.693548387096774</v>
      </c>
      <c r="E257" s="46"/>
    </row>
    <row r="258" spans="1:5" ht="15">
      <c r="A258" s="102">
        <f t="shared" si="16"/>
        <v>42440</v>
      </c>
      <c r="B258" s="2">
        <f t="shared" si="18"/>
        <v>2</v>
      </c>
      <c r="C258" s="45">
        <f t="shared" si="17"/>
        <v>0.7619047619047603</v>
      </c>
      <c r="D258" s="45">
        <f t="shared" si="15"/>
        <v>0.6962365591397848</v>
      </c>
      <c r="E258" s="46"/>
    </row>
    <row r="259" spans="1:5" ht="15">
      <c r="A259" s="102">
        <f t="shared" si="16"/>
        <v>42441</v>
      </c>
      <c r="B259" s="2">
        <f t="shared" si="18"/>
      </c>
      <c r="C259" s="45">
        <f t="shared" si="17"/>
        <v>0.7619047619047603</v>
      </c>
      <c r="D259" s="45">
        <f t="shared" si="15"/>
        <v>0.6989247311827955</v>
      </c>
      <c r="E259" s="46"/>
    </row>
    <row r="260" spans="1:5" ht="15">
      <c r="A260" s="102">
        <f t="shared" si="16"/>
        <v>42442</v>
      </c>
      <c r="B260" s="2">
        <f t="shared" si="18"/>
      </c>
      <c r="C260" s="45">
        <f aca="true" t="shared" si="19" ref="C260:C291">IF(NOT(ISERROR(VALUE(B260))),C259+((STOTAL)^-1/2),C259)</f>
        <v>0.7619047619047603</v>
      </c>
      <c r="D260" s="45">
        <f aca="true" t="shared" si="20" ref="D260:D323">IF(AND(MONTH(A260)=2,(MOD((YEAR(A260)-1900),4)=0)),D259+(348^-1),IF(AND(MONTH(A260)=2,(MOD((YEAR(A260)-1900),4)&lt;&gt;0)),D259+(336^-1),IF(OR(OR(OR(MONTH(A260)=4,MONTH(A260)=6),MONTH(A260)=9),MONTH(A260)=11),D259+(360^-1),D259+(372^-1))))</f>
        <v>0.7016129032258063</v>
      </c>
      <c r="E260" s="46"/>
    </row>
    <row r="261" spans="1:5" ht="15">
      <c r="A261" s="102">
        <f t="shared" si="16"/>
        <v>42443</v>
      </c>
      <c r="B261" s="2">
        <f t="shared" si="18"/>
        <v>2</v>
      </c>
      <c r="C261" s="45">
        <f t="shared" si="19"/>
        <v>0.7678571428571412</v>
      </c>
      <c r="D261" s="45">
        <f t="shared" si="20"/>
        <v>0.704301075268817</v>
      </c>
      <c r="E261" s="46"/>
    </row>
    <row r="262" spans="1:5" ht="15">
      <c r="A262" s="102">
        <f t="shared" si="16"/>
        <v>42444</v>
      </c>
      <c r="B262" s="2">
        <f t="shared" si="18"/>
        <v>2</v>
      </c>
      <c r="C262" s="45">
        <f t="shared" si="19"/>
        <v>0.7738095238095222</v>
      </c>
      <c r="D262" s="45">
        <f t="shared" si="20"/>
        <v>0.7069892473118278</v>
      </c>
      <c r="E262" s="46"/>
    </row>
    <row r="263" spans="1:5" ht="15">
      <c r="A263" s="102">
        <f t="shared" si="16"/>
        <v>42445</v>
      </c>
      <c r="B263" s="2">
        <f t="shared" si="18"/>
        <v>2</v>
      </c>
      <c r="C263" s="45">
        <f t="shared" si="19"/>
        <v>0.7797619047619031</v>
      </c>
      <c r="D263" s="45">
        <f t="shared" si="20"/>
        <v>0.7096774193548385</v>
      </c>
      <c r="E263" s="46"/>
    </row>
    <row r="264" spans="1:5" ht="15">
      <c r="A264" s="102">
        <f t="shared" si="16"/>
        <v>42446</v>
      </c>
      <c r="B264" s="2">
        <f t="shared" si="18"/>
        <v>2</v>
      </c>
      <c r="C264" s="45">
        <f t="shared" si="19"/>
        <v>0.785714285714284</v>
      </c>
      <c r="D264" s="45">
        <f t="shared" si="20"/>
        <v>0.7123655913978493</v>
      </c>
      <c r="E264" s="46"/>
    </row>
    <row r="265" spans="1:5" ht="15">
      <c r="A265" s="102">
        <f t="shared" si="16"/>
        <v>42447</v>
      </c>
      <c r="B265" s="2">
        <f t="shared" si="18"/>
        <v>2</v>
      </c>
      <c r="C265" s="45">
        <f t="shared" si="19"/>
        <v>0.791666666666665</v>
      </c>
      <c r="D265" s="45">
        <f t="shared" si="20"/>
        <v>0.71505376344086</v>
      </c>
      <c r="E265" s="46"/>
    </row>
    <row r="266" spans="1:5" ht="15">
      <c r="A266" s="102">
        <f t="shared" si="16"/>
        <v>42448</v>
      </c>
      <c r="B266" s="2">
        <f t="shared" si="18"/>
      </c>
      <c r="C266" s="45">
        <f t="shared" si="19"/>
        <v>0.791666666666665</v>
      </c>
      <c r="D266" s="45">
        <f t="shared" si="20"/>
        <v>0.7177419354838708</v>
      </c>
      <c r="E266" s="46"/>
    </row>
    <row r="267" spans="1:5" ht="15">
      <c r="A267" s="102">
        <f aca="true" t="shared" si="21" ref="A267:A330">A266+1</f>
        <v>42449</v>
      </c>
      <c r="B267" s="2">
        <f t="shared" si="18"/>
      </c>
      <c r="C267" s="45">
        <f t="shared" si="19"/>
        <v>0.791666666666665</v>
      </c>
      <c r="D267" s="45">
        <f t="shared" si="20"/>
        <v>0.7204301075268815</v>
      </c>
      <c r="E267" s="46"/>
    </row>
    <row r="268" spans="1:5" ht="15">
      <c r="A268" s="102">
        <f t="shared" si="21"/>
        <v>42450</v>
      </c>
      <c r="B268" s="2">
        <f t="shared" si="18"/>
      </c>
      <c r="C268" s="45">
        <f t="shared" si="19"/>
        <v>0.791666666666665</v>
      </c>
      <c r="D268" s="45">
        <f t="shared" si="20"/>
        <v>0.7231182795698923</v>
      </c>
      <c r="E268" s="46"/>
    </row>
    <row r="269" spans="1:5" ht="15">
      <c r="A269" s="102">
        <f t="shared" si="21"/>
        <v>42451</v>
      </c>
      <c r="B269" s="2">
        <f t="shared" si="18"/>
      </c>
      <c r="C269" s="45">
        <f t="shared" si="19"/>
        <v>0.791666666666665</v>
      </c>
      <c r="D269" s="45">
        <f t="shared" si="20"/>
        <v>0.725806451612903</v>
      </c>
      <c r="E269" s="46"/>
    </row>
    <row r="270" spans="1:5" ht="15">
      <c r="A270" s="102">
        <f t="shared" si="21"/>
        <v>42452</v>
      </c>
      <c r="B270" s="2">
        <f t="shared" si="18"/>
      </c>
      <c r="C270" s="45">
        <f t="shared" si="19"/>
        <v>0.791666666666665</v>
      </c>
      <c r="D270" s="45">
        <f t="shared" si="20"/>
        <v>0.7284946236559138</v>
      </c>
      <c r="E270" s="46"/>
    </row>
    <row r="271" spans="1:5" ht="15">
      <c r="A271" s="102">
        <f t="shared" si="21"/>
        <v>42453</v>
      </c>
      <c r="B271" s="2">
        <f t="shared" si="18"/>
      </c>
      <c r="C271" s="45">
        <f t="shared" si="19"/>
        <v>0.791666666666665</v>
      </c>
      <c r="D271" s="45">
        <f t="shared" si="20"/>
        <v>0.7311827956989245</v>
      </c>
      <c r="E271" s="46"/>
    </row>
    <row r="272" spans="1:5" ht="15">
      <c r="A272" s="102">
        <f t="shared" si="21"/>
        <v>42454</v>
      </c>
      <c r="B272" s="2">
        <f t="shared" si="18"/>
      </c>
      <c r="C272" s="45">
        <f t="shared" si="19"/>
        <v>0.791666666666665</v>
      </c>
      <c r="D272" s="45">
        <f t="shared" si="20"/>
        <v>0.7338709677419353</v>
      </c>
      <c r="E272" s="46"/>
    </row>
    <row r="273" spans="1:5" ht="15">
      <c r="A273" s="102">
        <f t="shared" si="21"/>
        <v>42455</v>
      </c>
      <c r="B273" s="2">
        <f t="shared" si="18"/>
      </c>
      <c r="C273" s="45">
        <f t="shared" si="19"/>
        <v>0.791666666666665</v>
      </c>
      <c r="D273" s="45">
        <f t="shared" si="20"/>
        <v>0.736559139784946</v>
      </c>
      <c r="E273" s="46"/>
    </row>
    <row r="274" spans="1:5" ht="15">
      <c r="A274" s="102">
        <f t="shared" si="21"/>
        <v>42456</v>
      </c>
      <c r="B274" s="2">
        <f t="shared" si="18"/>
      </c>
      <c r="C274" s="45">
        <f t="shared" si="19"/>
        <v>0.791666666666665</v>
      </c>
      <c r="D274" s="45">
        <f t="shared" si="20"/>
        <v>0.7392473118279568</v>
      </c>
      <c r="E274" s="46"/>
    </row>
    <row r="275" spans="1:5" ht="15">
      <c r="A275" s="102">
        <f t="shared" si="21"/>
        <v>42457</v>
      </c>
      <c r="B275" s="2">
        <f t="shared" si="18"/>
        <v>2</v>
      </c>
      <c r="C275" s="45">
        <f t="shared" si="19"/>
        <v>0.7976190476190459</v>
      </c>
      <c r="D275" s="45">
        <f t="shared" si="20"/>
        <v>0.7419354838709675</v>
      </c>
      <c r="E275" s="46"/>
    </row>
    <row r="276" spans="1:5" ht="15">
      <c r="A276" s="102">
        <f t="shared" si="21"/>
        <v>42458</v>
      </c>
      <c r="B276" s="2">
        <f t="shared" si="18"/>
        <v>2</v>
      </c>
      <c r="C276" s="45">
        <f t="shared" si="19"/>
        <v>0.8035714285714268</v>
      </c>
      <c r="D276" s="45">
        <f t="shared" si="20"/>
        <v>0.7446236559139783</v>
      </c>
      <c r="E276" s="46"/>
    </row>
    <row r="277" spans="1:5" ht="15">
      <c r="A277" s="102">
        <f t="shared" si="21"/>
        <v>42459</v>
      </c>
      <c r="B277" s="2">
        <f t="shared" si="18"/>
        <v>2</v>
      </c>
      <c r="C277" s="45">
        <f t="shared" si="19"/>
        <v>0.8095238095238078</v>
      </c>
      <c r="D277" s="45">
        <f t="shared" si="20"/>
        <v>0.747311827956989</v>
      </c>
      <c r="E277" s="46"/>
    </row>
    <row r="278" spans="1:5" ht="15">
      <c r="A278" s="102">
        <f t="shared" si="21"/>
        <v>42460</v>
      </c>
      <c r="B278" s="2">
        <f t="shared" si="18"/>
        <v>2</v>
      </c>
      <c r="C278" s="45">
        <f t="shared" si="19"/>
        <v>0.8154761904761887</v>
      </c>
      <c r="D278" s="45">
        <f t="shared" si="20"/>
        <v>0.7499999999999998</v>
      </c>
      <c r="E278" s="46"/>
    </row>
    <row r="279" spans="1:5" ht="15">
      <c r="A279" s="102">
        <f t="shared" si="21"/>
        <v>42461</v>
      </c>
      <c r="B279" s="2">
        <f t="shared" si="18"/>
        <v>2</v>
      </c>
      <c r="C279" s="45">
        <f t="shared" si="19"/>
        <v>0.8214285714285696</v>
      </c>
      <c r="D279" s="45">
        <f t="shared" si="20"/>
        <v>0.7527777777777775</v>
      </c>
      <c r="E279" s="46"/>
    </row>
    <row r="280" spans="1:5" ht="15">
      <c r="A280" s="102">
        <f t="shared" si="21"/>
        <v>42462</v>
      </c>
      <c r="B280" s="2">
        <f t="shared" si="18"/>
      </c>
      <c r="C280" s="45">
        <f t="shared" si="19"/>
        <v>0.8214285714285696</v>
      </c>
      <c r="D280" s="45">
        <f t="shared" si="20"/>
        <v>0.7555555555555553</v>
      </c>
      <c r="E280" s="46"/>
    </row>
    <row r="281" spans="1:5" ht="15">
      <c r="A281" s="102">
        <f t="shared" si="21"/>
        <v>42463</v>
      </c>
      <c r="B281" s="2">
        <f t="shared" si="18"/>
      </c>
      <c r="C281" s="45">
        <f t="shared" si="19"/>
        <v>0.8214285714285696</v>
      </c>
      <c r="D281" s="45">
        <f t="shared" si="20"/>
        <v>0.7583333333333331</v>
      </c>
      <c r="E281" s="46"/>
    </row>
    <row r="282" spans="1:5" ht="15">
      <c r="A282" s="102">
        <f t="shared" si="21"/>
        <v>42464</v>
      </c>
      <c r="B282" s="2">
        <f t="shared" si="18"/>
        <v>2</v>
      </c>
      <c r="C282" s="45">
        <f t="shared" si="19"/>
        <v>0.8273809523809506</v>
      </c>
      <c r="D282" s="45">
        <f t="shared" si="20"/>
        <v>0.7611111111111108</v>
      </c>
      <c r="E282" s="46"/>
    </row>
    <row r="283" spans="1:5" ht="15">
      <c r="A283" s="102">
        <f t="shared" si="21"/>
        <v>42465</v>
      </c>
      <c r="B283" s="2">
        <f t="shared" si="18"/>
        <v>2</v>
      </c>
      <c r="C283" s="45">
        <f t="shared" si="19"/>
        <v>0.8333333333333315</v>
      </c>
      <c r="D283" s="45">
        <f t="shared" si="20"/>
        <v>0.7638888888888886</v>
      </c>
      <c r="E283" s="46"/>
    </row>
    <row r="284" spans="1:5" ht="15">
      <c r="A284" s="102">
        <f t="shared" si="21"/>
        <v>42466</v>
      </c>
      <c r="B284" s="2">
        <f t="shared" si="18"/>
        <v>2</v>
      </c>
      <c r="C284" s="45">
        <f t="shared" si="19"/>
        <v>0.8392857142857124</v>
      </c>
      <c r="D284" s="45">
        <f t="shared" si="20"/>
        <v>0.7666666666666664</v>
      </c>
      <c r="E284" s="46"/>
    </row>
    <row r="285" spans="1:5" ht="15">
      <c r="A285" s="102">
        <f t="shared" si="21"/>
        <v>42467</v>
      </c>
      <c r="B285" s="2">
        <f t="shared" si="18"/>
        <v>2</v>
      </c>
      <c r="C285" s="45">
        <f t="shared" si="19"/>
        <v>0.8452380952380933</v>
      </c>
      <c r="D285" s="45">
        <f t="shared" si="20"/>
        <v>0.7694444444444442</v>
      </c>
      <c r="E285" s="46"/>
    </row>
    <row r="286" spans="1:5" ht="15">
      <c r="A286" s="102">
        <f t="shared" si="21"/>
        <v>42468</v>
      </c>
      <c r="B286" s="2">
        <f t="shared" si="18"/>
        <v>2</v>
      </c>
      <c r="C286" s="45">
        <f t="shared" si="19"/>
        <v>0.8511904761904743</v>
      </c>
      <c r="D286" s="45">
        <f t="shared" si="20"/>
        <v>0.7722222222222219</v>
      </c>
      <c r="E286" s="46"/>
    </row>
    <row r="287" spans="1:5" ht="15">
      <c r="A287" s="102">
        <f t="shared" si="21"/>
        <v>42469</v>
      </c>
      <c r="B287" s="2">
        <f t="shared" si="18"/>
      </c>
      <c r="C287" s="45">
        <f t="shared" si="19"/>
        <v>0.8511904761904743</v>
      </c>
      <c r="D287" s="45">
        <f t="shared" si="20"/>
        <v>0.7749999999999997</v>
      </c>
      <c r="E287" s="46"/>
    </row>
    <row r="288" spans="1:5" ht="15">
      <c r="A288" s="102">
        <f t="shared" si="21"/>
        <v>42470</v>
      </c>
      <c r="B288" s="2">
        <f t="shared" si="18"/>
      </c>
      <c r="C288" s="45">
        <f t="shared" si="19"/>
        <v>0.8511904761904743</v>
      </c>
      <c r="D288" s="45">
        <f t="shared" si="20"/>
        <v>0.7777777777777775</v>
      </c>
      <c r="E288" s="46"/>
    </row>
    <row r="289" spans="1:5" ht="15">
      <c r="A289" s="102">
        <f t="shared" si="21"/>
        <v>42471</v>
      </c>
      <c r="B289" s="2">
        <f t="shared" si="18"/>
        <v>2</v>
      </c>
      <c r="C289" s="45">
        <f t="shared" si="19"/>
        <v>0.8571428571428552</v>
      </c>
      <c r="D289" s="45">
        <f t="shared" si="20"/>
        <v>0.7805555555555552</v>
      </c>
      <c r="E289" s="46"/>
    </row>
    <row r="290" spans="1:5" ht="15">
      <c r="A290" s="102">
        <f t="shared" si="21"/>
        <v>42472</v>
      </c>
      <c r="B290" s="2">
        <f t="shared" si="18"/>
        <v>2</v>
      </c>
      <c r="C290" s="45">
        <f t="shared" si="19"/>
        <v>0.8630952380952361</v>
      </c>
      <c r="D290" s="45">
        <f t="shared" si="20"/>
        <v>0.783333333333333</v>
      </c>
      <c r="E290" s="46"/>
    </row>
    <row r="291" spans="1:5" ht="15">
      <c r="A291" s="102">
        <f t="shared" si="21"/>
        <v>42473</v>
      </c>
      <c r="B291" s="2">
        <f t="shared" si="18"/>
        <v>2</v>
      </c>
      <c r="C291" s="45">
        <f t="shared" si="19"/>
        <v>0.8690476190476171</v>
      </c>
      <c r="D291" s="45">
        <f t="shared" si="20"/>
        <v>0.7861111111111108</v>
      </c>
      <c r="E291" s="46"/>
    </row>
    <row r="292" spans="1:5" ht="15">
      <c r="A292" s="102">
        <f t="shared" si="21"/>
        <v>42474</v>
      </c>
      <c r="B292" s="2">
        <f t="shared" si="18"/>
        <v>2</v>
      </c>
      <c r="C292" s="45">
        <f aca="true" t="shared" si="22" ref="C292:C323">IF(NOT(ISERROR(VALUE(B292))),C291+((STOTAL)^-1/2),C291)</f>
        <v>0.874999999999998</v>
      </c>
      <c r="D292" s="45">
        <f t="shared" si="20"/>
        <v>0.7888888888888885</v>
      </c>
      <c r="E292" s="46"/>
    </row>
    <row r="293" spans="1:5" ht="15">
      <c r="A293" s="102">
        <f t="shared" si="21"/>
        <v>42475</v>
      </c>
      <c r="B293" s="2">
        <f t="shared" si="18"/>
        <v>2</v>
      </c>
      <c r="C293" s="45">
        <f t="shared" si="22"/>
        <v>0.8809523809523789</v>
      </c>
      <c r="D293" s="45">
        <f t="shared" si="20"/>
        <v>0.7916666666666663</v>
      </c>
      <c r="E293" s="46"/>
    </row>
    <row r="294" spans="1:5" ht="15">
      <c r="A294" s="102">
        <f t="shared" si="21"/>
        <v>42476</v>
      </c>
      <c r="B294" s="2">
        <f t="shared" si="18"/>
      </c>
      <c r="C294" s="45">
        <f t="shared" si="22"/>
        <v>0.8809523809523789</v>
      </c>
      <c r="D294" s="45">
        <f t="shared" si="20"/>
        <v>0.7944444444444441</v>
      </c>
      <c r="E294" s="46"/>
    </row>
    <row r="295" spans="1:5" ht="15">
      <c r="A295" s="102">
        <f t="shared" si="21"/>
        <v>42477</v>
      </c>
      <c r="B295" s="2">
        <f t="shared" si="18"/>
      </c>
      <c r="C295" s="45">
        <f t="shared" si="22"/>
        <v>0.8809523809523789</v>
      </c>
      <c r="D295" s="45">
        <f t="shared" si="20"/>
        <v>0.7972222222222218</v>
      </c>
      <c r="E295" s="46"/>
    </row>
    <row r="296" spans="1:5" ht="15">
      <c r="A296" s="102">
        <f t="shared" si="21"/>
        <v>42478</v>
      </c>
      <c r="B296" s="2">
        <f t="shared" si="18"/>
        <v>2</v>
      </c>
      <c r="C296" s="45">
        <f t="shared" si="22"/>
        <v>0.8869047619047599</v>
      </c>
      <c r="D296" s="45">
        <f t="shared" si="20"/>
        <v>0.7999999999999996</v>
      </c>
      <c r="E296" s="46"/>
    </row>
    <row r="297" spans="1:5" ht="15">
      <c r="A297" s="102">
        <f t="shared" si="21"/>
        <v>42479</v>
      </c>
      <c r="B297" s="2">
        <f t="shared" si="18"/>
        <v>2</v>
      </c>
      <c r="C297" s="45">
        <f t="shared" si="22"/>
        <v>0.8928571428571408</v>
      </c>
      <c r="D297" s="45">
        <f t="shared" si="20"/>
        <v>0.8027777777777774</v>
      </c>
      <c r="E297" s="46"/>
    </row>
    <row r="298" spans="1:5" ht="15">
      <c r="A298" s="102">
        <f t="shared" si="21"/>
        <v>42480</v>
      </c>
      <c r="B298" s="2">
        <f t="shared" si="18"/>
        <v>2</v>
      </c>
      <c r="C298" s="45">
        <f t="shared" si="22"/>
        <v>0.8988095238095217</v>
      </c>
      <c r="D298" s="45">
        <f t="shared" si="20"/>
        <v>0.8055555555555551</v>
      </c>
      <c r="E298" s="46"/>
    </row>
    <row r="299" spans="1:5" ht="15">
      <c r="A299" s="102">
        <f t="shared" si="21"/>
        <v>42481</v>
      </c>
      <c r="B299" s="2">
        <f t="shared" si="18"/>
        <v>2</v>
      </c>
      <c r="C299" s="45">
        <f t="shared" si="22"/>
        <v>0.9047619047619027</v>
      </c>
      <c r="D299" s="45">
        <f t="shared" si="20"/>
        <v>0.8083333333333329</v>
      </c>
      <c r="E299" s="46"/>
    </row>
    <row r="300" spans="1:5" ht="15">
      <c r="A300" s="102">
        <f t="shared" si="21"/>
        <v>42482</v>
      </c>
      <c r="B300" s="2">
        <f t="shared" si="18"/>
        <v>2</v>
      </c>
      <c r="C300" s="45">
        <f t="shared" si="22"/>
        <v>0.9107142857142836</v>
      </c>
      <c r="D300" s="45">
        <f t="shared" si="20"/>
        <v>0.8111111111111107</v>
      </c>
      <c r="E300" s="46"/>
    </row>
    <row r="301" spans="1:5" ht="15">
      <c r="A301" s="102">
        <f t="shared" si="21"/>
        <v>42483</v>
      </c>
      <c r="B301" s="2">
        <f t="shared" si="18"/>
      </c>
      <c r="C301" s="45">
        <f t="shared" si="22"/>
        <v>0.9107142857142836</v>
      </c>
      <c r="D301" s="45">
        <f t="shared" si="20"/>
        <v>0.8138888888888884</v>
      </c>
      <c r="E301" s="46"/>
    </row>
    <row r="302" spans="1:5" ht="15">
      <c r="A302" s="102">
        <f t="shared" si="21"/>
        <v>42484</v>
      </c>
      <c r="B302" s="2">
        <f t="shared" si="18"/>
      </c>
      <c r="C302" s="45">
        <f t="shared" si="22"/>
        <v>0.9107142857142836</v>
      </c>
      <c r="D302" s="45">
        <f t="shared" si="20"/>
        <v>0.8166666666666662</v>
      </c>
      <c r="E302" s="46"/>
    </row>
    <row r="303" spans="1:5" ht="15">
      <c r="A303" s="102">
        <f t="shared" si="21"/>
        <v>42485</v>
      </c>
      <c r="B303" s="2">
        <f t="shared" si="18"/>
        <v>2</v>
      </c>
      <c r="C303" s="45">
        <f t="shared" si="22"/>
        <v>0.9166666666666645</v>
      </c>
      <c r="D303" s="45">
        <f t="shared" si="20"/>
        <v>0.819444444444444</v>
      </c>
      <c r="E303" s="46"/>
    </row>
    <row r="304" spans="1:5" ht="15">
      <c r="A304" s="102">
        <f t="shared" si="21"/>
        <v>42486</v>
      </c>
      <c r="B304" s="2">
        <f t="shared" si="18"/>
        <v>2</v>
      </c>
      <c r="C304" s="45">
        <f t="shared" si="22"/>
        <v>0.9226190476190455</v>
      </c>
      <c r="D304" s="45">
        <f t="shared" si="20"/>
        <v>0.8222222222222217</v>
      </c>
      <c r="E304" s="46"/>
    </row>
    <row r="305" spans="1:5" ht="15">
      <c r="A305" s="102">
        <f t="shared" si="21"/>
        <v>42487</v>
      </c>
      <c r="B305" s="2">
        <f t="shared" si="18"/>
        <v>2</v>
      </c>
      <c r="C305" s="45">
        <f t="shared" si="22"/>
        <v>0.9285714285714264</v>
      </c>
      <c r="D305" s="45">
        <f t="shared" si="20"/>
        <v>0.8249999999999995</v>
      </c>
      <c r="E305" s="46"/>
    </row>
    <row r="306" spans="1:5" ht="15">
      <c r="A306" s="102">
        <f t="shared" si="21"/>
        <v>42488</v>
      </c>
      <c r="B306" s="2">
        <f t="shared" si="18"/>
        <v>2</v>
      </c>
      <c r="C306" s="45">
        <f t="shared" si="22"/>
        <v>0.9345238095238073</v>
      </c>
      <c r="D306" s="45">
        <f t="shared" si="20"/>
        <v>0.8277777777777773</v>
      </c>
      <c r="E306" s="46"/>
    </row>
    <row r="307" spans="1:5" ht="15">
      <c r="A307" s="102">
        <f t="shared" si="21"/>
        <v>42489</v>
      </c>
      <c r="B307" s="2">
        <f t="shared" si="18"/>
        <v>2</v>
      </c>
      <c r="C307" s="45">
        <f t="shared" si="22"/>
        <v>0.9404761904761882</v>
      </c>
      <c r="D307" s="45">
        <f t="shared" si="20"/>
        <v>0.830555555555555</v>
      </c>
      <c r="E307" s="46"/>
    </row>
    <row r="308" spans="1:5" ht="15">
      <c r="A308" s="102">
        <f t="shared" si="21"/>
        <v>42490</v>
      </c>
      <c r="B308" s="2">
        <f t="shared" si="18"/>
      </c>
      <c r="C308" s="45">
        <f t="shared" si="22"/>
        <v>0.9404761904761882</v>
      </c>
      <c r="D308" s="45">
        <f t="shared" si="20"/>
        <v>0.8333333333333328</v>
      </c>
      <c r="E308" s="46"/>
    </row>
    <row r="309" spans="1:5" ht="15">
      <c r="A309" s="102">
        <f t="shared" si="21"/>
        <v>42491</v>
      </c>
      <c r="B309" s="2">
        <f t="shared" si="18"/>
      </c>
      <c r="C309" s="45">
        <f t="shared" si="22"/>
        <v>0.9404761904761882</v>
      </c>
      <c r="D309" s="45">
        <f t="shared" si="20"/>
        <v>0.8360215053763436</v>
      </c>
      <c r="E309" s="46"/>
    </row>
    <row r="310" spans="1:5" ht="15">
      <c r="A310" s="102">
        <f t="shared" si="21"/>
        <v>42492</v>
      </c>
      <c r="B310" s="2">
        <f t="shared" si="18"/>
        <v>2</v>
      </c>
      <c r="C310" s="45">
        <f t="shared" si="22"/>
        <v>0.9464285714285692</v>
      </c>
      <c r="D310" s="45">
        <f t="shared" si="20"/>
        <v>0.8387096774193543</v>
      </c>
      <c r="E310" s="46"/>
    </row>
    <row r="311" spans="1:5" ht="15">
      <c r="A311" s="102">
        <f t="shared" si="21"/>
        <v>42493</v>
      </c>
      <c r="B311" s="2">
        <f t="shared" si="18"/>
        <v>2</v>
      </c>
      <c r="C311" s="45">
        <f t="shared" si="22"/>
        <v>0.9523809523809501</v>
      </c>
      <c r="D311" s="45">
        <f t="shared" si="20"/>
        <v>0.8413978494623651</v>
      </c>
      <c r="E311" s="46"/>
    </row>
    <row r="312" spans="1:5" ht="15">
      <c r="A312" s="102">
        <f t="shared" si="21"/>
        <v>42494</v>
      </c>
      <c r="B312" s="2">
        <f t="shared" si="18"/>
        <v>2</v>
      </c>
      <c r="C312" s="45">
        <f t="shared" si="22"/>
        <v>0.958333333333331</v>
      </c>
      <c r="D312" s="45">
        <f t="shared" si="20"/>
        <v>0.8440860215053758</v>
      </c>
      <c r="E312" s="46"/>
    </row>
    <row r="313" spans="1:5" ht="15">
      <c r="A313" s="102">
        <f t="shared" si="21"/>
        <v>42495</v>
      </c>
      <c r="B313" s="2">
        <f t="shared" si="18"/>
        <v>2</v>
      </c>
      <c r="C313" s="45">
        <f t="shared" si="22"/>
        <v>0.964285714285712</v>
      </c>
      <c r="D313" s="45">
        <f t="shared" si="20"/>
        <v>0.8467741935483866</v>
      </c>
      <c r="E313" s="46"/>
    </row>
    <row r="314" spans="1:5" ht="15">
      <c r="A314" s="102">
        <f t="shared" si="21"/>
        <v>42496</v>
      </c>
      <c r="B314" s="2">
        <f t="shared" si="18"/>
        <v>2</v>
      </c>
      <c r="C314" s="45">
        <f t="shared" si="22"/>
        <v>0.9702380952380929</v>
      </c>
      <c r="D314" s="45">
        <f t="shared" si="20"/>
        <v>0.8494623655913973</v>
      </c>
      <c r="E314" s="46"/>
    </row>
    <row r="315" spans="1:5" ht="15">
      <c r="A315" s="102">
        <f t="shared" si="21"/>
        <v>42497</v>
      </c>
      <c r="B315" s="2">
        <f t="shared" si="18"/>
      </c>
      <c r="C315" s="45">
        <f t="shared" si="22"/>
        <v>0.9702380952380929</v>
      </c>
      <c r="D315" s="45">
        <f t="shared" si="20"/>
        <v>0.8521505376344081</v>
      </c>
      <c r="E315" s="46"/>
    </row>
    <row r="316" spans="1:5" ht="15">
      <c r="A316" s="102">
        <f t="shared" si="21"/>
        <v>42498</v>
      </c>
      <c r="B316" s="2">
        <f t="shared" si="18"/>
      </c>
      <c r="C316" s="45">
        <f t="shared" si="22"/>
        <v>0.9702380952380929</v>
      </c>
      <c r="D316" s="45">
        <f t="shared" si="20"/>
        <v>0.8548387096774188</v>
      </c>
      <c r="E316" s="46"/>
    </row>
    <row r="317" spans="1:5" ht="15">
      <c r="A317" s="102">
        <f t="shared" si="21"/>
        <v>42499</v>
      </c>
      <c r="B317" s="2">
        <f aca="true" t="shared" si="23" ref="B317:B369">IF(AND(AND(OR(AND(A317&gt;=FSDATE,A317&lt;=FEDATE),AND(A317&gt;=SSDATE,A317&lt;=SEDATE)),AND(WEEKDAY(A317)&gt;1,WEEKDAY(A317)&lt;7)),ISERROR(MATCH(A317,HLIST,0)-1)),2,"")</f>
        <v>2</v>
      </c>
      <c r="C317" s="45">
        <f t="shared" si="22"/>
        <v>0.9761904761904738</v>
      </c>
      <c r="D317" s="45">
        <f t="shared" si="20"/>
        <v>0.8575268817204296</v>
      </c>
      <c r="E317" s="46"/>
    </row>
    <row r="318" spans="1:5" ht="15">
      <c r="A318" s="102">
        <f t="shared" si="21"/>
        <v>42500</v>
      </c>
      <c r="B318" s="2">
        <f t="shared" si="23"/>
        <v>2</v>
      </c>
      <c r="C318" s="45">
        <f t="shared" si="22"/>
        <v>0.9821428571428548</v>
      </c>
      <c r="D318" s="45">
        <f t="shared" si="20"/>
        <v>0.8602150537634403</v>
      </c>
      <c r="E318" s="46"/>
    </row>
    <row r="319" spans="1:5" ht="15">
      <c r="A319" s="102">
        <f t="shared" si="21"/>
        <v>42501</v>
      </c>
      <c r="B319" s="2">
        <f t="shared" si="23"/>
        <v>2</v>
      </c>
      <c r="C319" s="45">
        <f t="shared" si="22"/>
        <v>0.9880952380952357</v>
      </c>
      <c r="D319" s="45">
        <f t="shared" si="20"/>
        <v>0.8629032258064511</v>
      </c>
      <c r="E319" s="46"/>
    </row>
    <row r="320" spans="1:5" ht="15">
      <c r="A320" s="102">
        <f t="shared" si="21"/>
        <v>42502</v>
      </c>
      <c r="B320" s="2">
        <f t="shared" si="23"/>
        <v>2</v>
      </c>
      <c r="C320" s="45">
        <f t="shared" si="22"/>
        <v>0.9940476190476166</v>
      </c>
      <c r="D320" s="45">
        <f t="shared" si="20"/>
        <v>0.8655913978494618</v>
      </c>
      <c r="E320" s="46"/>
    </row>
    <row r="321" spans="1:5" ht="15">
      <c r="A321" s="102">
        <f t="shared" si="21"/>
        <v>42503</v>
      </c>
      <c r="B321" s="2">
        <f t="shared" si="23"/>
        <v>2</v>
      </c>
      <c r="C321" s="45">
        <f t="shared" si="22"/>
        <v>0.9999999999999976</v>
      </c>
      <c r="D321" s="45">
        <f t="shared" si="20"/>
        <v>0.8682795698924726</v>
      </c>
      <c r="E321" s="46"/>
    </row>
    <row r="322" spans="1:5" ht="15">
      <c r="A322" s="102">
        <f t="shared" si="21"/>
        <v>42504</v>
      </c>
      <c r="B322" s="2">
        <f t="shared" si="23"/>
      </c>
      <c r="C322" s="45">
        <f t="shared" si="22"/>
        <v>0.9999999999999976</v>
      </c>
      <c r="D322" s="45">
        <f t="shared" si="20"/>
        <v>0.8709677419354833</v>
      </c>
      <c r="E322" s="46"/>
    </row>
    <row r="323" spans="1:5" ht="15">
      <c r="A323" s="102">
        <f t="shared" si="21"/>
        <v>42505</v>
      </c>
      <c r="B323" s="2">
        <f t="shared" si="23"/>
      </c>
      <c r="C323" s="45">
        <f t="shared" si="22"/>
        <v>0.9999999999999976</v>
      </c>
      <c r="D323" s="45">
        <f t="shared" si="20"/>
        <v>0.8736559139784941</v>
      </c>
      <c r="E323" s="46"/>
    </row>
    <row r="324" spans="1:5" ht="15">
      <c r="A324" s="102">
        <f t="shared" si="21"/>
        <v>42506</v>
      </c>
      <c r="B324" s="2">
        <f t="shared" si="23"/>
      </c>
      <c r="C324" s="45">
        <f aca="true" t="shared" si="24" ref="C324:C355">IF(NOT(ISERROR(VALUE(B324))),C323+((STOTAL)^-1/2),C323)</f>
        <v>0.9999999999999976</v>
      </c>
      <c r="D324" s="45">
        <f aca="true" t="shared" si="25" ref="D324:D369">IF(AND(MONTH(A324)=2,(MOD((YEAR(A324)-1900),4)=0)),D323+(348^-1),IF(AND(MONTH(A324)=2,(MOD((YEAR(A324)-1900),4)&lt;&gt;0)),D323+(336^-1),IF(OR(OR(OR(MONTH(A324)=4,MONTH(A324)=6),MONTH(A324)=9),MONTH(A324)=11),D323+(360^-1),D323+(372^-1))))</f>
        <v>0.8763440860215048</v>
      </c>
      <c r="E324" s="46"/>
    </row>
    <row r="325" spans="1:5" ht="15">
      <c r="A325" s="102">
        <f t="shared" si="21"/>
        <v>42507</v>
      </c>
      <c r="B325" s="2">
        <f t="shared" si="23"/>
      </c>
      <c r="C325" s="45">
        <f t="shared" si="24"/>
        <v>0.9999999999999976</v>
      </c>
      <c r="D325" s="45">
        <f t="shared" si="25"/>
        <v>0.8790322580645156</v>
      </c>
      <c r="E325" s="46"/>
    </row>
    <row r="326" spans="1:5" ht="15">
      <c r="A326" s="102">
        <f t="shared" si="21"/>
        <v>42508</v>
      </c>
      <c r="B326" s="2">
        <f t="shared" si="23"/>
      </c>
      <c r="C326" s="45">
        <f t="shared" si="24"/>
        <v>0.9999999999999976</v>
      </c>
      <c r="D326" s="45">
        <f t="shared" si="25"/>
        <v>0.8817204301075263</v>
      </c>
      <c r="E326" s="46"/>
    </row>
    <row r="327" spans="1:5" ht="15">
      <c r="A327" s="102">
        <f t="shared" si="21"/>
        <v>42509</v>
      </c>
      <c r="B327" s="2">
        <f t="shared" si="23"/>
      </c>
      <c r="C327" s="45">
        <f t="shared" si="24"/>
        <v>0.9999999999999976</v>
      </c>
      <c r="D327" s="45">
        <f t="shared" si="25"/>
        <v>0.8844086021505371</v>
      </c>
      <c r="E327" s="46"/>
    </row>
    <row r="328" spans="1:5" ht="15">
      <c r="A328" s="102">
        <f t="shared" si="21"/>
        <v>42510</v>
      </c>
      <c r="B328" s="2">
        <f t="shared" si="23"/>
      </c>
      <c r="C328" s="45">
        <f t="shared" si="24"/>
        <v>0.9999999999999976</v>
      </c>
      <c r="D328" s="45">
        <f t="shared" si="25"/>
        <v>0.8870967741935478</v>
      </c>
      <c r="E328" s="46"/>
    </row>
    <row r="329" spans="1:5" ht="15">
      <c r="A329" s="102">
        <f t="shared" si="21"/>
        <v>42511</v>
      </c>
      <c r="B329" s="2">
        <f t="shared" si="23"/>
      </c>
      <c r="C329" s="45">
        <f t="shared" si="24"/>
        <v>0.9999999999999976</v>
      </c>
      <c r="D329" s="45">
        <f t="shared" si="25"/>
        <v>0.8897849462365586</v>
      </c>
      <c r="E329" s="46"/>
    </row>
    <row r="330" spans="1:5" ht="15">
      <c r="A330" s="102">
        <f t="shared" si="21"/>
        <v>42512</v>
      </c>
      <c r="B330" s="2">
        <f t="shared" si="23"/>
      </c>
      <c r="C330" s="45">
        <f t="shared" si="24"/>
        <v>0.9999999999999976</v>
      </c>
      <c r="D330" s="45">
        <f t="shared" si="25"/>
        <v>0.8924731182795693</v>
      </c>
      <c r="E330" s="46"/>
    </row>
    <row r="331" spans="1:5" ht="15">
      <c r="A331" s="102">
        <f aca="true" t="shared" si="26" ref="A331:A369">A330+1</f>
        <v>42513</v>
      </c>
      <c r="B331" s="2">
        <f t="shared" si="23"/>
      </c>
      <c r="C331" s="45">
        <f t="shared" si="24"/>
        <v>0.9999999999999976</v>
      </c>
      <c r="D331" s="45">
        <f t="shared" si="25"/>
        <v>0.8951612903225801</v>
      </c>
      <c r="E331" s="46"/>
    </row>
    <row r="332" spans="1:5" ht="15">
      <c r="A332" s="102">
        <f t="shared" si="26"/>
        <v>42514</v>
      </c>
      <c r="B332" s="2">
        <f t="shared" si="23"/>
      </c>
      <c r="C332" s="45">
        <f t="shared" si="24"/>
        <v>0.9999999999999976</v>
      </c>
      <c r="D332" s="45">
        <f t="shared" si="25"/>
        <v>0.8978494623655908</v>
      </c>
      <c r="E332" s="46"/>
    </row>
    <row r="333" spans="1:5" ht="15">
      <c r="A333" s="102">
        <f t="shared" si="26"/>
        <v>42515</v>
      </c>
      <c r="B333" s="2">
        <f t="shared" si="23"/>
      </c>
      <c r="C333" s="45">
        <f t="shared" si="24"/>
        <v>0.9999999999999976</v>
      </c>
      <c r="D333" s="45">
        <f t="shared" si="25"/>
        <v>0.9005376344086016</v>
      </c>
      <c r="E333" s="46"/>
    </row>
    <row r="334" spans="1:5" ht="15">
      <c r="A334" s="102">
        <f t="shared" si="26"/>
        <v>42516</v>
      </c>
      <c r="B334" s="2">
        <f t="shared" si="23"/>
      </c>
      <c r="C334" s="45">
        <f t="shared" si="24"/>
        <v>0.9999999999999976</v>
      </c>
      <c r="D334" s="45">
        <f t="shared" si="25"/>
        <v>0.9032258064516123</v>
      </c>
      <c r="E334" s="46"/>
    </row>
    <row r="335" spans="1:5" ht="15">
      <c r="A335" s="102">
        <f t="shared" si="26"/>
        <v>42517</v>
      </c>
      <c r="B335" s="2">
        <f t="shared" si="23"/>
      </c>
      <c r="C335" s="45">
        <f t="shared" si="24"/>
        <v>0.9999999999999976</v>
      </c>
      <c r="D335" s="45">
        <f t="shared" si="25"/>
        <v>0.9059139784946231</v>
      </c>
      <c r="E335" s="46"/>
    </row>
    <row r="336" spans="1:5" ht="15">
      <c r="A336" s="102">
        <f t="shared" si="26"/>
        <v>42518</v>
      </c>
      <c r="B336" s="2">
        <f t="shared" si="23"/>
      </c>
      <c r="C336" s="45">
        <f t="shared" si="24"/>
        <v>0.9999999999999976</v>
      </c>
      <c r="D336" s="45">
        <f t="shared" si="25"/>
        <v>0.9086021505376338</v>
      </c>
      <c r="E336" s="46"/>
    </row>
    <row r="337" spans="1:5" ht="15">
      <c r="A337" s="102">
        <f t="shared" si="26"/>
        <v>42519</v>
      </c>
      <c r="B337" s="2">
        <f t="shared" si="23"/>
      </c>
      <c r="C337" s="45">
        <f t="shared" si="24"/>
        <v>0.9999999999999976</v>
      </c>
      <c r="D337" s="45">
        <f t="shared" si="25"/>
        <v>0.9112903225806446</v>
      </c>
      <c r="E337" s="46"/>
    </row>
    <row r="338" spans="1:5" ht="15">
      <c r="A338" s="102">
        <f t="shared" si="26"/>
        <v>42520</v>
      </c>
      <c r="B338" s="2">
        <f t="shared" si="23"/>
      </c>
      <c r="C338" s="45">
        <f t="shared" si="24"/>
        <v>0.9999999999999976</v>
      </c>
      <c r="D338" s="45">
        <f t="shared" si="25"/>
        <v>0.9139784946236553</v>
      </c>
      <c r="E338" s="46"/>
    </row>
    <row r="339" spans="1:5" ht="15">
      <c r="A339" s="102">
        <f t="shared" si="26"/>
        <v>42521</v>
      </c>
      <c r="B339" s="2">
        <f t="shared" si="23"/>
      </c>
      <c r="C339" s="45">
        <f t="shared" si="24"/>
        <v>0.9999999999999976</v>
      </c>
      <c r="D339" s="45">
        <f t="shared" si="25"/>
        <v>0.9166666666666661</v>
      </c>
      <c r="E339" s="46"/>
    </row>
    <row r="340" spans="1:5" ht="15">
      <c r="A340" s="102">
        <f t="shared" si="26"/>
        <v>42522</v>
      </c>
      <c r="B340" s="2">
        <f t="shared" si="23"/>
      </c>
      <c r="C340" s="45">
        <f t="shared" si="24"/>
        <v>0.9999999999999976</v>
      </c>
      <c r="D340" s="45">
        <f t="shared" si="25"/>
        <v>0.9194444444444438</v>
      </c>
      <c r="E340" s="46"/>
    </row>
    <row r="341" spans="1:5" ht="15">
      <c r="A341" s="102">
        <f t="shared" si="26"/>
        <v>42523</v>
      </c>
      <c r="B341" s="2">
        <f t="shared" si="23"/>
      </c>
      <c r="C341" s="45">
        <f t="shared" si="24"/>
        <v>0.9999999999999976</v>
      </c>
      <c r="D341" s="45">
        <f t="shared" si="25"/>
        <v>0.9222222222222216</v>
      </c>
      <c r="E341" s="46"/>
    </row>
    <row r="342" spans="1:5" ht="15">
      <c r="A342" s="102">
        <f t="shared" si="26"/>
        <v>42524</v>
      </c>
      <c r="B342" s="2">
        <f t="shared" si="23"/>
      </c>
      <c r="C342" s="45">
        <f t="shared" si="24"/>
        <v>0.9999999999999976</v>
      </c>
      <c r="D342" s="45">
        <f t="shared" si="25"/>
        <v>0.9249999999999994</v>
      </c>
      <c r="E342" s="46"/>
    </row>
    <row r="343" spans="1:5" ht="15">
      <c r="A343" s="102">
        <f t="shared" si="26"/>
        <v>42525</v>
      </c>
      <c r="B343" s="2">
        <f t="shared" si="23"/>
      </c>
      <c r="C343" s="45">
        <f t="shared" si="24"/>
        <v>0.9999999999999976</v>
      </c>
      <c r="D343" s="45">
        <f t="shared" si="25"/>
        <v>0.9277777777777771</v>
      </c>
      <c r="E343" s="46"/>
    </row>
    <row r="344" spans="1:5" ht="15">
      <c r="A344" s="102">
        <f t="shared" si="26"/>
        <v>42526</v>
      </c>
      <c r="B344" s="2">
        <f t="shared" si="23"/>
      </c>
      <c r="C344" s="45">
        <f t="shared" si="24"/>
        <v>0.9999999999999976</v>
      </c>
      <c r="D344" s="45">
        <f t="shared" si="25"/>
        <v>0.9305555555555549</v>
      </c>
      <c r="E344" s="46"/>
    </row>
    <row r="345" spans="1:5" ht="15">
      <c r="A345" s="102">
        <f t="shared" si="26"/>
        <v>42527</v>
      </c>
      <c r="B345" s="2">
        <f t="shared" si="23"/>
      </c>
      <c r="C345" s="45">
        <f t="shared" si="24"/>
        <v>0.9999999999999976</v>
      </c>
      <c r="D345" s="45">
        <f t="shared" si="25"/>
        <v>0.9333333333333327</v>
      </c>
      <c r="E345" s="46"/>
    </row>
    <row r="346" spans="1:5" ht="15">
      <c r="A346" s="102">
        <f t="shared" si="26"/>
        <v>42528</v>
      </c>
      <c r="B346" s="2">
        <f t="shared" si="23"/>
      </c>
      <c r="C346" s="45">
        <f t="shared" si="24"/>
        <v>0.9999999999999976</v>
      </c>
      <c r="D346" s="45">
        <f t="shared" si="25"/>
        <v>0.9361111111111104</v>
      </c>
      <c r="E346" s="46"/>
    </row>
    <row r="347" spans="1:5" ht="15">
      <c r="A347" s="102">
        <f t="shared" si="26"/>
        <v>42529</v>
      </c>
      <c r="B347" s="2">
        <f t="shared" si="23"/>
      </c>
      <c r="C347" s="45">
        <f t="shared" si="24"/>
        <v>0.9999999999999976</v>
      </c>
      <c r="D347" s="45">
        <f t="shared" si="25"/>
        <v>0.9388888888888882</v>
      </c>
      <c r="E347" s="46"/>
    </row>
    <row r="348" spans="1:5" ht="15">
      <c r="A348" s="102">
        <f t="shared" si="26"/>
        <v>42530</v>
      </c>
      <c r="B348" s="2">
        <f t="shared" si="23"/>
      </c>
      <c r="C348" s="45">
        <f t="shared" si="24"/>
        <v>0.9999999999999976</v>
      </c>
      <c r="D348" s="45">
        <f t="shared" si="25"/>
        <v>0.941666666666666</v>
      </c>
      <c r="E348" s="46"/>
    </row>
    <row r="349" spans="1:5" ht="15">
      <c r="A349" s="102">
        <f t="shared" si="26"/>
        <v>42531</v>
      </c>
      <c r="B349" s="2">
        <f t="shared" si="23"/>
      </c>
      <c r="C349" s="45">
        <f t="shared" si="24"/>
        <v>0.9999999999999976</v>
      </c>
      <c r="D349" s="45">
        <f t="shared" si="25"/>
        <v>0.9444444444444438</v>
      </c>
      <c r="E349" s="46"/>
    </row>
    <row r="350" spans="1:5" ht="15">
      <c r="A350" s="102">
        <f t="shared" si="26"/>
        <v>42532</v>
      </c>
      <c r="B350" s="2">
        <f t="shared" si="23"/>
      </c>
      <c r="C350" s="45">
        <f t="shared" si="24"/>
        <v>0.9999999999999976</v>
      </c>
      <c r="D350" s="45">
        <f t="shared" si="25"/>
        <v>0.9472222222222215</v>
      </c>
      <c r="E350" s="46"/>
    </row>
    <row r="351" spans="1:5" ht="15">
      <c r="A351" s="102">
        <f t="shared" si="26"/>
        <v>42533</v>
      </c>
      <c r="B351" s="2">
        <f t="shared" si="23"/>
      </c>
      <c r="C351" s="45">
        <f t="shared" si="24"/>
        <v>0.9999999999999976</v>
      </c>
      <c r="D351" s="45">
        <f t="shared" si="25"/>
        <v>0.9499999999999993</v>
      </c>
      <c r="E351" s="46"/>
    </row>
    <row r="352" spans="1:5" ht="15">
      <c r="A352" s="102">
        <f t="shared" si="26"/>
        <v>42534</v>
      </c>
      <c r="B352" s="2">
        <f t="shared" si="23"/>
      </c>
      <c r="C352" s="45">
        <f t="shared" si="24"/>
        <v>0.9999999999999976</v>
      </c>
      <c r="D352" s="45">
        <f t="shared" si="25"/>
        <v>0.9527777777777771</v>
      </c>
      <c r="E352" s="46"/>
    </row>
    <row r="353" spans="1:5" ht="15">
      <c r="A353" s="102">
        <f t="shared" si="26"/>
        <v>42535</v>
      </c>
      <c r="B353" s="2">
        <f t="shared" si="23"/>
      </c>
      <c r="C353" s="45">
        <f t="shared" si="24"/>
        <v>0.9999999999999976</v>
      </c>
      <c r="D353" s="45">
        <f t="shared" si="25"/>
        <v>0.9555555555555548</v>
      </c>
      <c r="E353" s="46"/>
    </row>
    <row r="354" spans="1:5" ht="15">
      <c r="A354" s="102">
        <f t="shared" si="26"/>
        <v>42536</v>
      </c>
      <c r="B354" s="2">
        <f t="shared" si="23"/>
      </c>
      <c r="C354" s="45">
        <f t="shared" si="24"/>
        <v>0.9999999999999976</v>
      </c>
      <c r="D354" s="45">
        <f t="shared" si="25"/>
        <v>0.9583333333333326</v>
      </c>
      <c r="E354" s="46"/>
    </row>
    <row r="355" spans="1:5" ht="15">
      <c r="A355" s="102">
        <f t="shared" si="26"/>
        <v>42537</v>
      </c>
      <c r="B355" s="2">
        <f t="shared" si="23"/>
      </c>
      <c r="C355" s="45">
        <f t="shared" si="24"/>
        <v>0.9999999999999976</v>
      </c>
      <c r="D355" s="45">
        <f t="shared" si="25"/>
        <v>0.9611111111111104</v>
      </c>
      <c r="E355" s="46"/>
    </row>
    <row r="356" spans="1:5" ht="15">
      <c r="A356" s="102">
        <f t="shared" si="26"/>
        <v>42538</v>
      </c>
      <c r="B356" s="2">
        <f t="shared" si="23"/>
      </c>
      <c r="C356" s="45">
        <f aca="true" t="shared" si="27" ref="C356:C369">IF(NOT(ISERROR(VALUE(B356))),C355+((STOTAL)^-1/2),C355)</f>
        <v>0.9999999999999976</v>
      </c>
      <c r="D356" s="45">
        <f t="shared" si="25"/>
        <v>0.9638888888888881</v>
      </c>
      <c r="E356" s="46"/>
    </row>
    <row r="357" spans="1:5" ht="15">
      <c r="A357" s="102">
        <f t="shared" si="26"/>
        <v>42539</v>
      </c>
      <c r="B357" s="2">
        <f t="shared" si="23"/>
      </c>
      <c r="C357" s="45">
        <f t="shared" si="27"/>
        <v>0.9999999999999976</v>
      </c>
      <c r="D357" s="45">
        <f t="shared" si="25"/>
        <v>0.9666666666666659</v>
      </c>
      <c r="E357" s="46"/>
    </row>
    <row r="358" spans="1:5" ht="15">
      <c r="A358" s="102">
        <f t="shared" si="26"/>
        <v>42540</v>
      </c>
      <c r="B358" s="2">
        <f t="shared" si="23"/>
      </c>
      <c r="C358" s="45">
        <f t="shared" si="27"/>
        <v>0.9999999999999976</v>
      </c>
      <c r="D358" s="45">
        <f t="shared" si="25"/>
        <v>0.9694444444444437</v>
      </c>
      <c r="E358" s="46"/>
    </row>
    <row r="359" spans="1:5" ht="15">
      <c r="A359" s="102">
        <f t="shared" si="26"/>
        <v>42541</v>
      </c>
      <c r="B359" s="2">
        <f t="shared" si="23"/>
      </c>
      <c r="C359" s="45">
        <f t="shared" si="27"/>
        <v>0.9999999999999976</v>
      </c>
      <c r="D359" s="45">
        <f t="shared" si="25"/>
        <v>0.9722222222222214</v>
      </c>
      <c r="E359" s="46"/>
    </row>
    <row r="360" spans="1:5" ht="15">
      <c r="A360" s="102">
        <f t="shared" si="26"/>
        <v>42542</v>
      </c>
      <c r="B360" s="2">
        <f t="shared" si="23"/>
      </c>
      <c r="C360" s="45">
        <f t="shared" si="27"/>
        <v>0.9999999999999976</v>
      </c>
      <c r="D360" s="45">
        <f t="shared" si="25"/>
        <v>0.9749999999999992</v>
      </c>
      <c r="E360" s="46"/>
    </row>
    <row r="361" spans="1:5" ht="15">
      <c r="A361" s="102">
        <f t="shared" si="26"/>
        <v>42543</v>
      </c>
      <c r="B361" s="2">
        <f t="shared" si="23"/>
      </c>
      <c r="C361" s="45">
        <f t="shared" si="27"/>
        <v>0.9999999999999976</v>
      </c>
      <c r="D361" s="45">
        <f t="shared" si="25"/>
        <v>0.977777777777777</v>
      </c>
      <c r="E361" s="46"/>
    </row>
    <row r="362" spans="1:5" ht="15">
      <c r="A362" s="102">
        <f t="shared" si="26"/>
        <v>42544</v>
      </c>
      <c r="B362" s="2">
        <f t="shared" si="23"/>
      </c>
      <c r="C362" s="45">
        <f t="shared" si="27"/>
        <v>0.9999999999999976</v>
      </c>
      <c r="D362" s="45">
        <f t="shared" si="25"/>
        <v>0.9805555555555547</v>
      </c>
      <c r="E362" s="46"/>
    </row>
    <row r="363" spans="1:5" ht="15">
      <c r="A363" s="102">
        <f t="shared" si="26"/>
        <v>42545</v>
      </c>
      <c r="B363" s="2">
        <f t="shared" si="23"/>
      </c>
      <c r="C363" s="45">
        <f t="shared" si="27"/>
        <v>0.9999999999999976</v>
      </c>
      <c r="D363" s="45">
        <f t="shared" si="25"/>
        <v>0.9833333333333325</v>
      </c>
      <c r="E363" s="46"/>
    </row>
    <row r="364" spans="1:5" ht="15">
      <c r="A364" s="102">
        <f t="shared" si="26"/>
        <v>42546</v>
      </c>
      <c r="B364" s="2">
        <f t="shared" si="23"/>
      </c>
      <c r="C364" s="45">
        <f t="shared" si="27"/>
        <v>0.9999999999999976</v>
      </c>
      <c r="D364" s="45">
        <f t="shared" si="25"/>
        <v>0.9861111111111103</v>
      </c>
      <c r="E364" s="46"/>
    </row>
    <row r="365" spans="1:5" ht="15">
      <c r="A365" s="102">
        <f t="shared" si="26"/>
        <v>42547</v>
      </c>
      <c r="B365" s="2">
        <f t="shared" si="23"/>
      </c>
      <c r="C365" s="45">
        <f t="shared" si="27"/>
        <v>0.9999999999999976</v>
      </c>
      <c r="D365" s="45">
        <f t="shared" si="25"/>
        <v>0.988888888888888</v>
      </c>
      <c r="E365" s="46"/>
    </row>
    <row r="366" spans="1:5" ht="15">
      <c r="A366" s="102">
        <f t="shared" si="26"/>
        <v>42548</v>
      </c>
      <c r="B366" s="2">
        <f t="shared" si="23"/>
      </c>
      <c r="C366" s="45">
        <f t="shared" si="27"/>
        <v>0.9999999999999976</v>
      </c>
      <c r="D366" s="45">
        <f t="shared" si="25"/>
        <v>0.9916666666666658</v>
      </c>
      <c r="E366" s="46"/>
    </row>
    <row r="367" spans="1:5" ht="15">
      <c r="A367" s="102">
        <f t="shared" si="26"/>
        <v>42549</v>
      </c>
      <c r="B367" s="2">
        <f t="shared" si="23"/>
      </c>
      <c r="C367" s="45">
        <f t="shared" si="27"/>
        <v>0.9999999999999976</v>
      </c>
      <c r="D367" s="45">
        <f t="shared" si="25"/>
        <v>0.9944444444444436</v>
      </c>
      <c r="E367" s="46"/>
    </row>
    <row r="368" spans="1:5" ht="15">
      <c r="A368" s="102">
        <f t="shared" si="26"/>
        <v>42550</v>
      </c>
      <c r="B368" s="2">
        <f t="shared" si="23"/>
      </c>
      <c r="C368" s="45">
        <f t="shared" si="27"/>
        <v>0.9999999999999976</v>
      </c>
      <c r="D368" s="45">
        <f t="shared" si="25"/>
        <v>0.9972222222222213</v>
      </c>
      <c r="E368" s="46"/>
    </row>
    <row r="369" spans="1:5" ht="15">
      <c r="A369" s="102">
        <f t="shared" si="26"/>
        <v>42551</v>
      </c>
      <c r="B369" s="2">
        <f t="shared" si="23"/>
      </c>
      <c r="C369" s="45">
        <f t="shared" si="27"/>
        <v>0.9999999999999976</v>
      </c>
      <c r="D369" s="45">
        <f t="shared" si="25"/>
        <v>0.9999999999999991</v>
      </c>
      <c r="E369" s="46"/>
    </row>
    <row r="370" spans="1:5" ht="15">
      <c r="A370" s="47" t="s">
        <v>12</v>
      </c>
      <c r="B370" s="48"/>
      <c r="C370" s="49">
        <f>SUM(JULY)</f>
        <v>0</v>
      </c>
      <c r="D370" s="45"/>
      <c r="E370" s="46"/>
    </row>
    <row r="371" spans="1:5" ht="15">
      <c r="A371" s="47" t="s">
        <v>13</v>
      </c>
      <c r="B371" s="48"/>
      <c r="C371" s="49">
        <f>SUM(AUGUST)</f>
        <v>11</v>
      </c>
      <c r="D371" s="45"/>
      <c r="E371" s="46"/>
    </row>
    <row r="372" spans="1:5" ht="15">
      <c r="A372" s="47" t="s">
        <v>14</v>
      </c>
      <c r="B372" s="50"/>
      <c r="C372" s="49">
        <f>SUM(SEPTEMBER)</f>
        <v>21</v>
      </c>
      <c r="D372" s="49"/>
      <c r="E372" s="46"/>
    </row>
    <row r="373" spans="1:5" ht="15">
      <c r="A373" s="47" t="s">
        <v>15</v>
      </c>
      <c r="B373" s="50"/>
      <c r="C373" s="49">
        <f>SUM(OCTOBER)</f>
        <v>20</v>
      </c>
      <c r="D373" s="49"/>
      <c r="E373" s="46"/>
    </row>
    <row r="374" spans="1:5" ht="15">
      <c r="A374" s="47" t="s">
        <v>16</v>
      </c>
      <c r="B374" s="50"/>
      <c r="C374" s="49">
        <f>SUM(NOVEMBER)</f>
        <v>19</v>
      </c>
      <c r="D374" s="49"/>
      <c r="E374" s="46"/>
    </row>
    <row r="375" spans="1:5" ht="15">
      <c r="A375" s="47" t="s">
        <v>17</v>
      </c>
      <c r="B375" s="50"/>
      <c r="C375" s="49">
        <f>SUM(DECEMBER)</f>
        <v>14</v>
      </c>
      <c r="D375" s="49"/>
      <c r="E375" s="46"/>
    </row>
    <row r="376" spans="1:254" ht="15">
      <c r="A376" s="51" t="s">
        <v>18</v>
      </c>
      <c r="B376" s="52"/>
      <c r="C376" s="51">
        <f>SUM(C370:C375)</f>
        <v>85</v>
      </c>
      <c r="D376" s="51"/>
      <c r="E376" s="53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  <c r="BZ376" s="54"/>
      <c r="CA376" s="54"/>
      <c r="CB376" s="54"/>
      <c r="CC376" s="54"/>
      <c r="CD376" s="54"/>
      <c r="CE376" s="54"/>
      <c r="CF376" s="54"/>
      <c r="CG376" s="54"/>
      <c r="CH376" s="54"/>
      <c r="CI376" s="54"/>
      <c r="CJ376" s="54"/>
      <c r="CK376" s="54"/>
      <c r="CL376" s="54"/>
      <c r="CM376" s="54"/>
      <c r="CN376" s="54"/>
      <c r="CO376" s="54"/>
      <c r="CP376" s="54"/>
      <c r="CQ376" s="54"/>
      <c r="CR376" s="54"/>
      <c r="CS376" s="54"/>
      <c r="CT376" s="54"/>
      <c r="CU376" s="54"/>
      <c r="CV376" s="54"/>
      <c r="CW376" s="54"/>
      <c r="CX376" s="54"/>
      <c r="CY376" s="54"/>
      <c r="CZ376" s="54"/>
      <c r="DA376" s="54"/>
      <c r="DB376" s="54"/>
      <c r="DC376" s="54"/>
      <c r="DD376" s="54"/>
      <c r="DE376" s="54"/>
      <c r="DF376" s="54"/>
      <c r="DG376" s="54"/>
      <c r="DH376" s="54"/>
      <c r="DI376" s="54"/>
      <c r="DJ376" s="54"/>
      <c r="DK376" s="54"/>
      <c r="DL376" s="54"/>
      <c r="DM376" s="54"/>
      <c r="DN376" s="54"/>
      <c r="DO376" s="54"/>
      <c r="DP376" s="54"/>
      <c r="DQ376" s="54"/>
      <c r="DR376" s="54"/>
      <c r="DS376" s="54"/>
      <c r="DT376" s="54"/>
      <c r="DU376" s="54"/>
      <c r="DV376" s="54"/>
      <c r="DW376" s="54"/>
      <c r="DX376" s="54"/>
      <c r="DY376" s="54"/>
      <c r="DZ376" s="54"/>
      <c r="EA376" s="54"/>
      <c r="EB376" s="54"/>
      <c r="EC376" s="54"/>
      <c r="ED376" s="54"/>
      <c r="EE376" s="54"/>
      <c r="EF376" s="54"/>
      <c r="EG376" s="54"/>
      <c r="EH376" s="54"/>
      <c r="EI376" s="54"/>
      <c r="EJ376" s="54"/>
      <c r="EK376" s="54"/>
      <c r="EL376" s="54"/>
      <c r="EM376" s="54"/>
      <c r="EN376" s="54"/>
      <c r="EO376" s="54"/>
      <c r="EP376" s="54"/>
      <c r="EQ376" s="54"/>
      <c r="ER376" s="54"/>
      <c r="ES376" s="54"/>
      <c r="ET376" s="54"/>
      <c r="EU376" s="54"/>
      <c r="EV376" s="54"/>
      <c r="EW376" s="54"/>
      <c r="EX376" s="54"/>
      <c r="EY376" s="54"/>
      <c r="EZ376" s="54"/>
      <c r="FA376" s="54"/>
      <c r="FB376" s="54"/>
      <c r="FC376" s="54"/>
      <c r="FD376" s="54"/>
      <c r="FE376" s="54"/>
      <c r="FF376" s="54"/>
      <c r="FG376" s="54"/>
      <c r="FH376" s="54"/>
      <c r="FI376" s="54"/>
      <c r="FJ376" s="54"/>
      <c r="FK376" s="54"/>
      <c r="FL376" s="54"/>
      <c r="FM376" s="54"/>
      <c r="FN376" s="54"/>
      <c r="FO376" s="54"/>
      <c r="FP376" s="54"/>
      <c r="FQ376" s="54"/>
      <c r="FR376" s="54"/>
      <c r="FS376" s="54"/>
      <c r="FT376" s="54"/>
      <c r="FU376" s="54"/>
      <c r="FV376" s="54"/>
      <c r="FW376" s="54"/>
      <c r="FX376" s="54"/>
      <c r="FY376" s="54"/>
      <c r="FZ376" s="54"/>
      <c r="GA376" s="54"/>
      <c r="GB376" s="54"/>
      <c r="GC376" s="54"/>
      <c r="GD376" s="54"/>
      <c r="GE376" s="54"/>
      <c r="GF376" s="54"/>
      <c r="GG376" s="54"/>
      <c r="GH376" s="54"/>
      <c r="GI376" s="54"/>
      <c r="GJ376" s="54"/>
      <c r="GK376" s="54"/>
      <c r="GL376" s="54"/>
      <c r="GM376" s="54"/>
      <c r="GN376" s="54"/>
      <c r="GO376" s="54"/>
      <c r="GP376" s="54"/>
      <c r="GQ376" s="54"/>
      <c r="GR376" s="54"/>
      <c r="GS376" s="54"/>
      <c r="GT376" s="54"/>
      <c r="GU376" s="54"/>
      <c r="GV376" s="54"/>
      <c r="GW376" s="54"/>
      <c r="GX376" s="54"/>
      <c r="GY376" s="54"/>
      <c r="GZ376" s="54"/>
      <c r="HA376" s="54"/>
      <c r="HB376" s="54"/>
      <c r="HC376" s="54"/>
      <c r="HD376" s="54"/>
      <c r="HE376" s="54"/>
      <c r="HF376" s="54"/>
      <c r="HG376" s="54"/>
      <c r="HH376" s="54"/>
      <c r="HI376" s="54"/>
      <c r="HJ376" s="54"/>
      <c r="HK376" s="54"/>
      <c r="HL376" s="54"/>
      <c r="HM376" s="54"/>
      <c r="HN376" s="54"/>
      <c r="HO376" s="54"/>
      <c r="HP376" s="54"/>
      <c r="HQ376" s="54"/>
      <c r="HR376" s="54"/>
      <c r="HS376" s="54"/>
      <c r="HT376" s="54"/>
      <c r="HU376" s="54"/>
      <c r="HV376" s="54"/>
      <c r="HW376" s="54"/>
      <c r="HX376" s="54"/>
      <c r="HY376" s="54"/>
      <c r="HZ376" s="54"/>
      <c r="IA376" s="54"/>
      <c r="IB376" s="54"/>
      <c r="IC376" s="54"/>
      <c r="ID376" s="54"/>
      <c r="IE376" s="54"/>
      <c r="IF376" s="54"/>
      <c r="IG376" s="54"/>
      <c r="IH376" s="54"/>
      <c r="II376" s="54"/>
      <c r="IJ376" s="54"/>
      <c r="IK376" s="54"/>
      <c r="IL376" s="54"/>
      <c r="IM376" s="54"/>
      <c r="IN376" s="54"/>
      <c r="IO376" s="54"/>
      <c r="IP376" s="54"/>
      <c r="IQ376" s="54"/>
      <c r="IR376" s="54"/>
      <c r="IS376" s="54"/>
      <c r="IT376" s="54"/>
    </row>
    <row r="377" spans="1:5" ht="15">
      <c r="A377" s="47" t="s">
        <v>19</v>
      </c>
      <c r="B377" s="48"/>
      <c r="C377" s="49">
        <f>SUM(JANUARY)/2</f>
        <v>16</v>
      </c>
      <c r="D377" s="45"/>
      <c r="E377" s="46"/>
    </row>
    <row r="378" spans="1:5" ht="15">
      <c r="A378" s="47" t="s">
        <v>20</v>
      </c>
      <c r="B378" s="50"/>
      <c r="C378" s="49">
        <f>SUM(FEBRUARY)/2</f>
        <v>19</v>
      </c>
      <c r="D378" s="49"/>
      <c r="E378" s="46"/>
    </row>
    <row r="379" spans="1:5" ht="15">
      <c r="A379" s="47" t="s">
        <v>21</v>
      </c>
      <c r="B379" s="50"/>
      <c r="C379" s="49">
        <f>SUM(MARCH)/2</f>
        <v>18</v>
      </c>
      <c r="D379" s="49"/>
      <c r="E379" s="46"/>
    </row>
    <row r="380" spans="1:5" ht="15">
      <c r="A380" s="47" t="s">
        <v>22</v>
      </c>
      <c r="B380" s="50"/>
      <c r="C380" s="49">
        <f>SUM(APRIL)/2</f>
        <v>21</v>
      </c>
      <c r="D380" s="49"/>
      <c r="E380" s="46"/>
    </row>
    <row r="381" spans="1:5" ht="15">
      <c r="A381" s="47" t="s">
        <v>23</v>
      </c>
      <c r="B381" s="50"/>
      <c r="C381" s="49">
        <f>SUM(MAY)/2</f>
        <v>10</v>
      </c>
      <c r="D381" s="49"/>
      <c r="E381" s="46"/>
    </row>
    <row r="382" spans="1:5" ht="15">
      <c r="A382" s="47" t="s">
        <v>24</v>
      </c>
      <c r="B382" s="50"/>
      <c r="C382" s="49">
        <f>SUM(JUNE)/2</f>
        <v>0</v>
      </c>
      <c r="D382" s="49"/>
      <c r="E382" s="46"/>
    </row>
    <row r="383" spans="1:254" ht="49.5" customHeight="1">
      <c r="A383" s="55" t="s">
        <v>25</v>
      </c>
      <c r="B383" s="52"/>
      <c r="C383" s="51">
        <f>SUM(C377:C382)</f>
        <v>84</v>
      </c>
      <c r="D383" s="51"/>
      <c r="E383" s="53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BY383" s="54"/>
      <c r="BZ383" s="54"/>
      <c r="CA383" s="54"/>
      <c r="CB383" s="54"/>
      <c r="CC383" s="54"/>
      <c r="CD383" s="54"/>
      <c r="CE383" s="54"/>
      <c r="CF383" s="54"/>
      <c r="CG383" s="54"/>
      <c r="CH383" s="54"/>
      <c r="CI383" s="54"/>
      <c r="CJ383" s="54"/>
      <c r="CK383" s="54"/>
      <c r="CL383" s="54"/>
      <c r="CM383" s="54"/>
      <c r="CN383" s="54"/>
      <c r="CO383" s="54"/>
      <c r="CP383" s="54"/>
      <c r="CQ383" s="54"/>
      <c r="CR383" s="54"/>
      <c r="CS383" s="54"/>
      <c r="CT383" s="54"/>
      <c r="CU383" s="54"/>
      <c r="CV383" s="54"/>
      <c r="CW383" s="54"/>
      <c r="CX383" s="54"/>
      <c r="CY383" s="54"/>
      <c r="CZ383" s="54"/>
      <c r="DA383" s="54"/>
      <c r="DB383" s="54"/>
      <c r="DC383" s="54"/>
      <c r="DD383" s="54"/>
      <c r="DE383" s="54"/>
      <c r="DF383" s="54"/>
      <c r="DG383" s="54"/>
      <c r="DH383" s="54"/>
      <c r="DI383" s="54"/>
      <c r="DJ383" s="54"/>
      <c r="DK383" s="54"/>
      <c r="DL383" s="54"/>
      <c r="DM383" s="54"/>
      <c r="DN383" s="54"/>
      <c r="DO383" s="54"/>
      <c r="DP383" s="54"/>
      <c r="DQ383" s="54"/>
      <c r="DR383" s="54"/>
      <c r="DS383" s="54"/>
      <c r="DT383" s="54"/>
      <c r="DU383" s="54"/>
      <c r="DV383" s="54"/>
      <c r="DW383" s="54"/>
      <c r="DX383" s="54"/>
      <c r="DY383" s="54"/>
      <c r="DZ383" s="54"/>
      <c r="EA383" s="54"/>
      <c r="EB383" s="54"/>
      <c r="EC383" s="54"/>
      <c r="ED383" s="54"/>
      <c r="EE383" s="54"/>
      <c r="EF383" s="54"/>
      <c r="EG383" s="54"/>
      <c r="EH383" s="54"/>
      <c r="EI383" s="54"/>
      <c r="EJ383" s="54"/>
      <c r="EK383" s="54"/>
      <c r="EL383" s="54"/>
      <c r="EM383" s="54"/>
      <c r="EN383" s="54"/>
      <c r="EO383" s="54"/>
      <c r="EP383" s="54"/>
      <c r="EQ383" s="54"/>
      <c r="ER383" s="54"/>
      <c r="ES383" s="54"/>
      <c r="ET383" s="54"/>
      <c r="EU383" s="54"/>
      <c r="EV383" s="54"/>
      <c r="EW383" s="54"/>
      <c r="EX383" s="54"/>
      <c r="EY383" s="54"/>
      <c r="EZ383" s="54"/>
      <c r="FA383" s="54"/>
      <c r="FB383" s="54"/>
      <c r="FC383" s="54"/>
      <c r="FD383" s="54"/>
      <c r="FE383" s="54"/>
      <c r="FF383" s="54"/>
      <c r="FG383" s="54"/>
      <c r="FH383" s="54"/>
      <c r="FI383" s="54"/>
      <c r="FJ383" s="54"/>
      <c r="FK383" s="54"/>
      <c r="FL383" s="54"/>
      <c r="FM383" s="54"/>
      <c r="FN383" s="54"/>
      <c r="FO383" s="54"/>
      <c r="FP383" s="54"/>
      <c r="FQ383" s="54"/>
      <c r="FR383" s="54"/>
      <c r="FS383" s="54"/>
      <c r="FT383" s="54"/>
      <c r="FU383" s="54"/>
      <c r="FV383" s="54"/>
      <c r="FW383" s="54"/>
      <c r="FX383" s="54"/>
      <c r="FY383" s="54"/>
      <c r="FZ383" s="54"/>
      <c r="GA383" s="54"/>
      <c r="GB383" s="54"/>
      <c r="GC383" s="54"/>
      <c r="GD383" s="54"/>
      <c r="GE383" s="54"/>
      <c r="GF383" s="54"/>
      <c r="GG383" s="54"/>
      <c r="GH383" s="54"/>
      <c r="GI383" s="54"/>
      <c r="GJ383" s="54"/>
      <c r="GK383" s="54"/>
      <c r="GL383" s="54"/>
      <c r="GM383" s="54"/>
      <c r="GN383" s="54"/>
      <c r="GO383" s="54"/>
      <c r="GP383" s="54"/>
      <c r="GQ383" s="54"/>
      <c r="GR383" s="54"/>
      <c r="GS383" s="54"/>
      <c r="GT383" s="54"/>
      <c r="GU383" s="54"/>
      <c r="GV383" s="54"/>
      <c r="GW383" s="54"/>
      <c r="GX383" s="54"/>
      <c r="GY383" s="54"/>
      <c r="GZ383" s="54"/>
      <c r="HA383" s="54"/>
      <c r="HB383" s="54"/>
      <c r="HC383" s="54"/>
      <c r="HD383" s="54"/>
      <c r="HE383" s="54"/>
      <c r="HF383" s="54"/>
      <c r="HG383" s="54"/>
      <c r="HH383" s="54"/>
      <c r="HI383" s="54"/>
      <c r="HJ383" s="54"/>
      <c r="HK383" s="54"/>
      <c r="HL383" s="54"/>
      <c r="HM383" s="54"/>
      <c r="HN383" s="54"/>
      <c r="HO383" s="54"/>
      <c r="HP383" s="54"/>
      <c r="HQ383" s="54"/>
      <c r="HR383" s="54"/>
      <c r="HS383" s="54"/>
      <c r="HT383" s="54"/>
      <c r="HU383" s="54"/>
      <c r="HV383" s="54"/>
      <c r="HW383" s="54"/>
      <c r="HX383" s="54"/>
      <c r="HY383" s="54"/>
      <c r="HZ383" s="54"/>
      <c r="IA383" s="54"/>
      <c r="IB383" s="54"/>
      <c r="IC383" s="54"/>
      <c r="ID383" s="54"/>
      <c r="IE383" s="54"/>
      <c r="IF383" s="54"/>
      <c r="IG383" s="54"/>
      <c r="IH383" s="54"/>
      <c r="II383" s="54"/>
      <c r="IJ383" s="54"/>
      <c r="IK383" s="54"/>
      <c r="IL383" s="54"/>
      <c r="IM383" s="54"/>
      <c r="IN383" s="54"/>
      <c r="IO383" s="54"/>
      <c r="IP383" s="54"/>
      <c r="IQ383" s="54"/>
      <c r="IR383" s="54"/>
      <c r="IS383" s="54"/>
      <c r="IT383" s="54"/>
    </row>
    <row r="384" spans="1:4" ht="15">
      <c r="A384" s="56"/>
      <c r="B384" s="57"/>
      <c r="C384" s="56"/>
      <c r="D384" s="56"/>
    </row>
    <row r="385" spans="2:4" ht="15">
      <c r="B385" s="58"/>
      <c r="C385"/>
      <c r="D385"/>
    </row>
    <row r="386" spans="2:4" ht="15">
      <c r="B386" s="58"/>
      <c r="C386"/>
      <c r="D386"/>
    </row>
    <row r="387" spans="2:4" ht="15">
      <c r="B387" s="58"/>
      <c r="C387"/>
      <c r="D387"/>
    </row>
    <row r="388" spans="2:4" ht="15">
      <c r="B388" s="58"/>
      <c r="C388"/>
      <c r="D388"/>
    </row>
    <row r="389" spans="2:4" ht="15">
      <c r="B389" s="58"/>
      <c r="C389"/>
      <c r="D389"/>
    </row>
    <row r="390" spans="2:4" ht="15">
      <c r="B390" s="58"/>
      <c r="C390"/>
      <c r="D390"/>
    </row>
    <row r="391" spans="2:4" ht="15">
      <c r="B391" s="58"/>
      <c r="C391"/>
      <c r="D391"/>
    </row>
    <row r="392" spans="2:4" ht="15">
      <c r="B392" s="58"/>
      <c r="C392"/>
      <c r="D392"/>
    </row>
    <row r="393" spans="2:4" ht="15">
      <c r="B393" s="58"/>
      <c r="C393"/>
      <c r="D393"/>
    </row>
    <row r="394" spans="2:4" ht="15">
      <c r="B394" s="58"/>
      <c r="C394"/>
      <c r="D394"/>
    </row>
    <row r="395" spans="2:4" ht="15">
      <c r="B395" s="58"/>
      <c r="C395"/>
      <c r="D395"/>
    </row>
    <row r="396" spans="2:4" ht="15">
      <c r="B396" s="58"/>
      <c r="C396"/>
      <c r="D396"/>
    </row>
    <row r="397" spans="2:4" ht="15">
      <c r="B397" s="58"/>
      <c r="C397"/>
      <c r="D397"/>
    </row>
    <row r="398" spans="2:4" ht="15">
      <c r="B398" s="58"/>
      <c r="C398"/>
      <c r="D398"/>
    </row>
    <row r="399" spans="2:4" ht="15">
      <c r="B399" s="58"/>
      <c r="C399"/>
      <c r="D399"/>
    </row>
    <row r="400" spans="2:4" ht="15">
      <c r="B400" s="58"/>
      <c r="C400"/>
      <c r="D400"/>
    </row>
    <row r="401" spans="2:4" ht="15">
      <c r="B401" s="58"/>
      <c r="C401"/>
      <c r="D401"/>
    </row>
    <row r="402" spans="2:4" ht="15">
      <c r="B402" s="58"/>
      <c r="C402"/>
      <c r="D402"/>
    </row>
    <row r="403" spans="2:4" ht="15">
      <c r="B403" s="58"/>
      <c r="C403"/>
      <c r="D403"/>
    </row>
    <row r="404" spans="2:4" ht="15">
      <c r="B404" s="58"/>
      <c r="C404"/>
      <c r="D404"/>
    </row>
    <row r="405" spans="2:4" ht="15">
      <c r="B405" s="58"/>
      <c r="C405"/>
      <c r="D405"/>
    </row>
    <row r="406" spans="2:4" ht="15">
      <c r="B406" s="58"/>
      <c r="C406"/>
      <c r="D406"/>
    </row>
    <row r="407" spans="2:4" ht="15">
      <c r="B407" s="58"/>
      <c r="C407"/>
      <c r="D407"/>
    </row>
    <row r="408" spans="2:4" ht="15">
      <c r="B408" s="58"/>
      <c r="C408"/>
      <c r="D408"/>
    </row>
    <row r="409" spans="2:4" ht="15">
      <c r="B409" s="58"/>
      <c r="C409"/>
      <c r="D409"/>
    </row>
    <row r="410" spans="2:4" ht="15">
      <c r="B410" s="58"/>
      <c r="C410"/>
      <c r="D410"/>
    </row>
    <row r="411" spans="2:4" ht="15">
      <c r="B411" s="58"/>
      <c r="C411"/>
      <c r="D411"/>
    </row>
    <row r="412" spans="2:4" ht="15">
      <c r="B412" s="58"/>
      <c r="C412"/>
      <c r="D412"/>
    </row>
    <row r="413" spans="2:4" ht="15">
      <c r="B413" s="58"/>
      <c r="C413"/>
      <c r="D413"/>
    </row>
    <row r="414" spans="2:4" ht="15">
      <c r="B414" s="58"/>
      <c r="C414"/>
      <c r="D414"/>
    </row>
    <row r="415" spans="2:4" ht="15">
      <c r="B415" s="58"/>
      <c r="C415"/>
      <c r="D415"/>
    </row>
    <row r="416" spans="2:4" ht="15">
      <c r="B416" s="58"/>
      <c r="C416"/>
      <c r="D416"/>
    </row>
    <row r="417" spans="2:4" ht="15">
      <c r="B417" s="58"/>
      <c r="C417"/>
      <c r="D417"/>
    </row>
    <row r="418" spans="2:4" ht="15">
      <c r="B418" s="58"/>
      <c r="C418"/>
      <c r="D418"/>
    </row>
    <row r="419" spans="2:4" ht="15">
      <c r="B419" s="58"/>
      <c r="C419"/>
      <c r="D419"/>
    </row>
    <row r="420" spans="2:4" ht="15">
      <c r="B420" s="58"/>
      <c r="C420"/>
      <c r="D420"/>
    </row>
    <row r="421" spans="2:4" ht="15">
      <c r="B421" s="58"/>
      <c r="C421"/>
      <c r="D421"/>
    </row>
    <row r="422" spans="2:4" ht="15">
      <c r="B422" s="58"/>
      <c r="C422"/>
      <c r="D422"/>
    </row>
    <row r="423" spans="2:4" ht="15">
      <c r="B423" s="58"/>
      <c r="C423"/>
      <c r="D423"/>
    </row>
    <row r="424" spans="2:4" ht="15">
      <c r="B424" s="58"/>
      <c r="C424"/>
      <c r="D424"/>
    </row>
    <row r="425" spans="2:4" ht="15">
      <c r="B425" s="58"/>
      <c r="C425"/>
      <c r="D425"/>
    </row>
    <row r="426" spans="2:4" ht="15">
      <c r="B426" s="58"/>
      <c r="C426"/>
      <c r="D426"/>
    </row>
    <row r="427" spans="2:4" ht="15">
      <c r="B427" s="58"/>
      <c r="C427"/>
      <c r="D427"/>
    </row>
    <row r="428" spans="2:4" ht="15">
      <c r="B428" s="58"/>
      <c r="C428"/>
      <c r="D428"/>
    </row>
    <row r="429" spans="2:4" ht="15">
      <c r="B429" s="58"/>
      <c r="C429"/>
      <c r="D429"/>
    </row>
    <row r="430" spans="2:4" ht="15">
      <c r="B430" s="58"/>
      <c r="C430"/>
      <c r="D430"/>
    </row>
    <row r="431" spans="2:4" ht="15">
      <c r="B431" s="58"/>
      <c r="C431"/>
      <c r="D431"/>
    </row>
    <row r="432" spans="2:4" ht="15">
      <c r="B432" s="58"/>
      <c r="C432"/>
      <c r="D432"/>
    </row>
    <row r="433" spans="2:4" ht="15">
      <c r="B433" s="58"/>
      <c r="C433"/>
      <c r="D433"/>
    </row>
  </sheetData>
  <sheetProtection/>
  <printOptions horizontalCentered="1" verticalCentered="1"/>
  <pageMargins left="0.25" right="0.46041666666666664" top="0.25" bottom="0.2520833333333333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6"/>
  <sheetViews>
    <sheetView showGridLines="0" showRowColHeaders="0" showOutlineSymbols="0" zoomScale="80" zoomScaleNormal="80" workbookViewId="0" topLeftCell="B1">
      <selection activeCell="AL26" sqref="AL26"/>
    </sheetView>
  </sheetViews>
  <sheetFormatPr defaultColWidth="9.6640625" defaultRowHeight="15"/>
  <cols>
    <col min="1" max="1" width="4.6640625" style="59" customWidth="1"/>
    <col min="2" max="2" width="3.6640625" style="59" customWidth="1"/>
    <col min="3" max="3" width="7.6640625" style="59" hidden="1" customWidth="1"/>
    <col min="4" max="4" width="4.6640625" style="59" customWidth="1"/>
    <col min="5" max="5" width="7.6640625" style="59" hidden="1" customWidth="1"/>
    <col min="6" max="6" width="8.99609375" style="59" customWidth="1"/>
    <col min="7" max="7" width="3.6640625" style="59" customWidth="1"/>
    <col min="8" max="8" width="11.6640625" style="59" hidden="1" customWidth="1"/>
    <col min="9" max="9" width="4.6640625" style="59" customWidth="1"/>
    <col min="10" max="10" width="6.6640625" style="59" hidden="1" customWidth="1"/>
    <col min="11" max="11" width="8.99609375" style="59" customWidth="1"/>
    <col min="12" max="12" width="3.6640625" style="59" customWidth="1"/>
    <col min="13" max="13" width="7.6640625" style="59" hidden="1" customWidth="1"/>
    <col min="14" max="14" width="4.6640625" style="59" customWidth="1"/>
    <col min="15" max="15" width="0" style="59" hidden="1" customWidth="1"/>
    <col min="16" max="16" width="8.99609375" style="59" customWidth="1"/>
    <col min="17" max="17" width="3.6640625" style="59" customWidth="1"/>
    <col min="18" max="18" width="7.6640625" style="59" hidden="1" customWidth="1"/>
    <col min="19" max="19" width="4.6640625" style="59" customWidth="1"/>
    <col min="20" max="20" width="0" style="59" hidden="1" customWidth="1"/>
    <col min="21" max="21" width="8.99609375" style="59" customWidth="1"/>
    <col min="22" max="22" width="3.6640625" style="59" customWidth="1"/>
    <col min="23" max="23" width="6.6640625" style="59" hidden="1" customWidth="1"/>
    <col min="24" max="24" width="4.6640625" style="59" customWidth="1"/>
    <col min="25" max="25" width="8.6640625" style="59" hidden="1" customWidth="1"/>
    <col min="26" max="26" width="8.99609375" style="59" customWidth="1"/>
    <col min="27" max="27" width="3.6640625" style="59" customWidth="1"/>
    <col min="28" max="28" width="6.6640625" style="59" hidden="1" customWidth="1"/>
    <col min="29" max="29" width="4.6640625" style="59" customWidth="1"/>
    <col min="30" max="30" width="0" style="59" hidden="1" customWidth="1"/>
    <col min="31" max="31" width="8.99609375" style="59" customWidth="1"/>
    <col min="32" max="32" width="7.6640625" style="59" customWidth="1"/>
    <col min="33" max="33" width="5.6640625" style="59" customWidth="1"/>
    <col min="34" max="34" width="0" style="59" hidden="1" customWidth="1"/>
    <col min="35" max="37" width="8.6640625" style="59" customWidth="1"/>
    <col min="38" max="38" width="5.6640625" style="59" customWidth="1"/>
    <col min="39" max="39" width="0" style="59" hidden="1" customWidth="1"/>
    <col min="40" max="41" width="8.6640625" style="59" customWidth="1"/>
    <col min="42" max="42" width="7.6640625" style="59" customWidth="1"/>
    <col min="43" max="43" width="5.6640625" style="59" customWidth="1"/>
    <col min="44" max="44" width="0" style="59" hidden="1" customWidth="1"/>
    <col min="45" max="46" width="9.6640625" style="59" customWidth="1"/>
    <col min="47" max="47" width="8.6640625" style="59" customWidth="1"/>
    <col min="48" max="48" width="5.6640625" style="59" customWidth="1"/>
    <col min="49" max="49" width="1.66796875" style="59" hidden="1" customWidth="1"/>
    <col min="50" max="51" width="9.6640625" style="59" customWidth="1"/>
    <col min="52" max="53" width="6.6640625" style="59" customWidth="1"/>
    <col min="54" max="54" width="0" style="59" hidden="1" customWidth="1"/>
    <col min="55" max="56" width="9.6640625" style="59" customWidth="1"/>
    <col min="57" max="57" width="7.6640625" style="59" customWidth="1"/>
    <col min="58" max="58" width="6.6640625" style="59" customWidth="1"/>
    <col min="59" max="59" width="0" style="59" hidden="1" customWidth="1"/>
    <col min="60" max="16384" width="9.6640625" style="59" customWidth="1"/>
  </cols>
  <sheetData>
    <row r="1" spans="1:256" ht="16.5">
      <c r="A1"/>
      <c r="B1" s="60" t="s">
        <v>30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</row>
    <row r="2" spans="1:256" ht="16.5">
      <c r="A2" s="61"/>
      <c r="B2" s="62"/>
      <c r="C2" s="62"/>
      <c r="D2" s="62"/>
      <c r="E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0">
        <f>YEAR(FSDATE)</f>
        <v>2015</v>
      </c>
      <c r="Y2" s="63"/>
      <c r="Z2" s="63"/>
      <c r="AA2" s="63"/>
      <c r="AB2" s="63"/>
      <c r="AC2" s="63"/>
      <c r="AD2" s="62"/>
      <c r="AE2" s="62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</row>
    <row r="3" spans="1:256" ht="12">
      <c r="A3" s="61"/>
      <c r="B3" s="61"/>
      <c r="C3" s="61"/>
      <c r="D3" s="62"/>
      <c r="E3" s="61"/>
      <c r="F3" s="61"/>
      <c r="G3" s="61"/>
      <c r="H3" s="61"/>
      <c r="I3" s="62"/>
      <c r="J3" s="61"/>
      <c r="K3" s="61"/>
      <c r="L3" s="61"/>
      <c r="M3" s="61"/>
      <c r="N3" s="62"/>
      <c r="O3" s="61"/>
      <c r="P3" s="61"/>
      <c r="Q3" s="61"/>
      <c r="R3" s="61"/>
      <c r="S3" s="62"/>
      <c r="T3" s="61"/>
      <c r="U3" s="61"/>
      <c r="V3" s="61"/>
      <c r="W3" s="61"/>
      <c r="X3" s="62"/>
      <c r="Y3" s="61"/>
      <c r="Z3" s="61"/>
      <c r="AA3" s="61"/>
      <c r="AB3" s="61"/>
      <c r="AC3" s="62"/>
      <c r="AD3" s="61"/>
      <c r="AE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</row>
    <row r="4" spans="1:256" ht="15.75" thickBot="1">
      <c r="A4" s="64"/>
      <c r="B4" s="65" t="s">
        <v>31</v>
      </c>
      <c r="C4" s="65"/>
      <c r="D4" s="66"/>
      <c r="E4" s="66"/>
      <c r="F4" s="66"/>
      <c r="G4" s="65" t="s">
        <v>36</v>
      </c>
      <c r="H4" s="65"/>
      <c r="I4" s="66"/>
      <c r="J4" s="66"/>
      <c r="K4" s="66"/>
      <c r="L4" s="65" t="s">
        <v>38</v>
      </c>
      <c r="M4" s="65"/>
      <c r="N4" s="66"/>
      <c r="O4" s="66"/>
      <c r="P4" s="66"/>
      <c r="Q4" s="65" t="s">
        <v>40</v>
      </c>
      <c r="R4" s="65"/>
      <c r="S4" s="66"/>
      <c r="T4" s="66"/>
      <c r="U4" s="66"/>
      <c r="V4" s="65" t="s">
        <v>42</v>
      </c>
      <c r="W4" s="65"/>
      <c r="X4" s="66"/>
      <c r="Y4" s="66"/>
      <c r="Z4" s="66"/>
      <c r="AA4" s="65" t="s">
        <v>46</v>
      </c>
      <c r="AB4" s="65"/>
      <c r="AC4" s="66"/>
      <c r="AD4" s="66"/>
      <c r="AE4" s="66"/>
      <c r="AF4" s="67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</row>
    <row r="5" spans="1:256" ht="15.75" thickBot="1">
      <c r="A5" s="61"/>
      <c r="B5" s="68">
        <f aca="true" t="shared" si="0" ref="B5:B35">DAY(C5)</f>
        <v>1</v>
      </c>
      <c r="C5" s="68">
        <f>DATEVALUE('YEARLY RESET'!A15)+1</f>
        <v>42186</v>
      </c>
      <c r="D5" s="2">
        <f>IF(AND(AND(OR(AND(C5&gt;=FSDATE,C5&lt;=FEDATE),AND(C5&gt;=SSDATE,C5&lt;=SEDATE)),AND(WEEKDAY(C5)&gt;1,WEEKDAY(C5)&lt;7)),ISERROR(MATCH(C5,HLIST,0)-1)),1,"")</f>
      </c>
      <c r="E5" s="70">
        <f>IF(ISNUMBER(D5),1,0)</f>
        <v>0</v>
      </c>
      <c r="F5" s="113">
        <f aca="true" t="shared" si="1" ref="F5:F35">0.5*(E5)/FTOTAL</f>
        <v>0</v>
      </c>
      <c r="G5" s="109">
        <f aca="true" t="shared" si="2" ref="G5:G35">DAY(H5)</f>
        <v>1</v>
      </c>
      <c r="H5" s="70">
        <f>C35+1</f>
        <v>42217</v>
      </c>
      <c r="I5" s="2">
        <f>IF(AND(AND(OR(AND(H5&gt;=FSDATE,H5&lt;=FEDATE),AND(H5&gt;=SSDATE,H5&lt;=SEDATE)),AND(WEEKDAY(H5)&gt;1,WEEKDAY(H5)&lt;7)),ISERROR(MATCH(H5,HLIST,0)-1)),1,"")</f>
      </c>
      <c r="J5" s="70">
        <f>IF(ISNUMBER(I5),E35+1,E35)</f>
        <v>0</v>
      </c>
      <c r="K5" s="123">
        <f aca="true" t="shared" si="3" ref="K5:K35">0.5*(J5)/FTOTAL</f>
        <v>0</v>
      </c>
      <c r="L5" s="68">
        <f aca="true" t="shared" si="4" ref="L5:L34">DAY(M5)</f>
        <v>1</v>
      </c>
      <c r="M5" s="68">
        <f>H35+1</f>
        <v>42248</v>
      </c>
      <c r="N5" s="2">
        <f>IF(AND(AND(OR(AND(M5&gt;=FSDATE,M5&lt;=FEDATE),AND(M5&gt;=SSDATE,M5&lt;=SEDATE)),AND(WEEKDAY(M5)&gt;1,WEEKDAY(M5)&lt;7)),ISERROR(MATCH(M5,HLIST,0)-1)),1,"")</f>
        <v>1</v>
      </c>
      <c r="O5" s="70">
        <f>IF(ISNUMBER(N5),J35+1,J35)</f>
        <v>12</v>
      </c>
      <c r="P5" s="113">
        <f aca="true" t="shared" si="5" ref="P5:P34">0.5*(O5)/FTOTAL</f>
        <v>0.07058823529411765</v>
      </c>
      <c r="Q5" s="68">
        <f aca="true" t="shared" si="6" ref="Q5:Q35">DAY(R5)</f>
        <v>1</v>
      </c>
      <c r="R5" s="68">
        <f>M34+1</f>
        <v>42278</v>
      </c>
      <c r="S5" s="2">
        <f>IF(AND(AND(OR(AND(R5&gt;=FSDATE,R5&lt;=FEDATE),AND(R5&gt;=SSDATE,R5&lt;=SEDATE)),AND(WEEKDAY(R5)&gt;1,WEEKDAY(R5)&lt;7)),ISERROR(MATCH(R5,HLIST,0)-1)),1,"")</f>
        <v>1</v>
      </c>
      <c r="T5" s="70">
        <f>IF(ISNUMBER(S5),O34+1,O34)</f>
        <v>33</v>
      </c>
      <c r="U5" s="113">
        <f aca="true" t="shared" si="7" ref="U5:U35">0.5*(T5)/FTOTAL</f>
        <v>0.19411764705882353</v>
      </c>
      <c r="V5" s="68">
        <f aca="true" t="shared" si="8" ref="V5:V34">DAY(W5)</f>
        <v>1</v>
      </c>
      <c r="W5" s="68">
        <f>R35+1</f>
        <v>42309</v>
      </c>
      <c r="X5" s="2">
        <f>IF(AND(AND(OR(AND(W5&gt;=FSDATE,W5&lt;=FEDATE),AND(W5&gt;=SSDATE,W5&lt;=SEDATE)),AND(WEEKDAY(W5)&gt;1,WEEKDAY(W5)&lt;7)),ISERROR(MATCH(W5,HLIST,0)-1)),1,"")</f>
      </c>
      <c r="Y5" s="70">
        <f>IF(ISNUMBER(X5),T35+1,T35)</f>
        <v>52</v>
      </c>
      <c r="Z5" s="113">
        <f aca="true" t="shared" si="9" ref="Z5:Z34">0.5*(Y5)/FTOTAL</f>
        <v>0.3058823529411765</v>
      </c>
      <c r="AA5" s="68">
        <f aca="true" t="shared" si="10" ref="AA5:AA35">DAY(AB5)</f>
        <v>1</v>
      </c>
      <c r="AB5" s="68">
        <f>W34+1</f>
        <v>42339</v>
      </c>
      <c r="AC5" s="2">
        <f>IF(AND(AND(OR(AND(AB5&gt;=FSDATE,AB5&lt;=FEDATE),AND(AB5&gt;=SSDATE,AB5&lt;=SEDATE)),AND(WEEKDAY(AB5)&gt;1,WEEKDAY(AB5)&lt;7)),ISERROR(MATCH(AB5,HLIST,0)-1)),1,"")</f>
        <v>1</v>
      </c>
      <c r="AD5" s="70">
        <f>IF(ISNUMBER(AC5),Y34+1,Y34)</f>
        <v>72</v>
      </c>
      <c r="AE5" s="113">
        <f aca="true" t="shared" si="11" ref="AE5:AE35">0.5*(AD5)/FTOTAL</f>
        <v>0.4235294117647059</v>
      </c>
      <c r="AF5" s="67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pans="1:256" ht="15.75" thickBot="1">
      <c r="A6" s="61"/>
      <c r="B6" s="72">
        <f t="shared" si="0"/>
        <v>2</v>
      </c>
      <c r="C6" s="72">
        <f>(C5)+1</f>
        <v>42187</v>
      </c>
      <c r="D6" s="2">
        <f aca="true" t="shared" si="12" ref="D6:D35">IF(AND(AND(OR(AND(C6&gt;=FSDATE,C6&lt;=FEDATE),AND(C6&gt;=SSDATE,C6&lt;=SEDATE)),AND(WEEKDAY(C6)&gt;1,WEEKDAY(C6)&lt;7)),ISERROR(MATCH(C6,HLIST,0)-1)),1,"")</f>
      </c>
      <c r="E6" s="70">
        <f>IF(ISNUMBER(D6),E5+1,E5)</f>
        <v>0</v>
      </c>
      <c r="F6" s="113">
        <f t="shared" si="1"/>
        <v>0</v>
      </c>
      <c r="G6" s="72">
        <f t="shared" si="2"/>
        <v>2</v>
      </c>
      <c r="H6" s="75">
        <f>H5+1</f>
        <v>42218</v>
      </c>
      <c r="I6" s="2">
        <f aca="true" t="shared" si="13" ref="I6:I35">IF(AND(AND(OR(AND(H6&gt;=FSDATE,H6&lt;=FEDATE),AND(H6&gt;=SSDATE,H6&lt;=SEDATE)),AND(WEEKDAY(H6)&gt;1,WEEKDAY(H6)&lt;7)),ISERROR(MATCH(H6,HLIST,0)-1)),1,"")</f>
      </c>
      <c r="J6" s="70">
        <f>IF(ISNUMBER(I6),J5+1,J5)</f>
        <v>0</v>
      </c>
      <c r="K6" s="123">
        <f t="shared" si="3"/>
        <v>0</v>
      </c>
      <c r="L6" s="72">
        <f t="shared" si="4"/>
        <v>2</v>
      </c>
      <c r="M6" s="72">
        <f>M5+1</f>
        <v>42249</v>
      </c>
      <c r="N6" s="2">
        <f aca="true" t="shared" si="14" ref="N6:N34">IF(AND(AND(OR(AND(M6&gt;=FSDATE,M6&lt;=FEDATE),AND(M6&gt;=SSDATE,M6&lt;=SEDATE)),AND(WEEKDAY(M6)&gt;1,WEEKDAY(M6)&lt;7)),ISERROR(MATCH(M6,HLIST,0)-1)),1,"")</f>
        <v>1</v>
      </c>
      <c r="O6" s="70">
        <f>IF(ISNUMBER(N6),O5+1,O5)</f>
        <v>13</v>
      </c>
      <c r="P6" s="113">
        <f t="shared" si="5"/>
        <v>0.07647058823529412</v>
      </c>
      <c r="Q6" s="72">
        <f t="shared" si="6"/>
        <v>2</v>
      </c>
      <c r="R6" s="72">
        <f>R5+1</f>
        <v>42279</v>
      </c>
      <c r="S6" s="2">
        <f aca="true" t="shared" si="15" ref="S6:S35">IF(AND(AND(OR(AND(R6&gt;=FSDATE,R6&lt;=FEDATE),AND(R6&gt;=SSDATE,R6&lt;=SEDATE)),AND(WEEKDAY(R6)&gt;1,WEEKDAY(R6)&lt;7)),ISERROR(MATCH(R6,HLIST,0)-1)),1,"")</f>
        <v>1</v>
      </c>
      <c r="T6" s="70">
        <f>IF(ISNUMBER(S6),T5+1,T5)</f>
        <v>34</v>
      </c>
      <c r="U6" s="113">
        <f t="shared" si="7"/>
        <v>0.2</v>
      </c>
      <c r="V6" s="72">
        <f t="shared" si="8"/>
        <v>2</v>
      </c>
      <c r="W6" s="72">
        <f>W5+1</f>
        <v>42310</v>
      </c>
      <c r="X6" s="2">
        <f aca="true" t="shared" si="16" ref="X6:X34">IF(AND(AND(OR(AND(W6&gt;=FSDATE,W6&lt;=FEDATE),AND(W6&gt;=SSDATE,W6&lt;=SEDATE)),AND(WEEKDAY(W6)&gt;1,WEEKDAY(W6)&lt;7)),ISERROR(MATCH(W6,HLIST,0)-1)),1,"")</f>
        <v>1</v>
      </c>
      <c r="Y6" s="70">
        <f>IF(ISNUMBER(X6),Y5+1,Y5)</f>
        <v>53</v>
      </c>
      <c r="Z6" s="113">
        <f t="shared" si="9"/>
        <v>0.31176470588235294</v>
      </c>
      <c r="AA6" s="72">
        <f t="shared" si="10"/>
        <v>2</v>
      </c>
      <c r="AB6" s="72">
        <f>AB5+1</f>
        <v>42340</v>
      </c>
      <c r="AC6" s="2">
        <f aca="true" t="shared" si="17" ref="AC6:AC35">IF(AND(AND(OR(AND(AB6&gt;=FSDATE,AB6&lt;=FEDATE),AND(AB6&gt;=SSDATE,AB6&lt;=SEDATE)),AND(WEEKDAY(AB6)&gt;1,WEEKDAY(AB6)&lt;7)),ISERROR(MATCH(AB6,HLIST,0)-1)),1,"")</f>
        <v>1</v>
      </c>
      <c r="AD6" s="70">
        <f>IF(ISNUMBER(AC6),AD5+1,AD5)</f>
        <v>73</v>
      </c>
      <c r="AE6" s="113">
        <f t="shared" si="11"/>
        <v>0.4294117647058823</v>
      </c>
      <c r="AF6" s="67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</row>
    <row r="7" spans="1:256" ht="15.75" thickBot="1">
      <c r="A7" s="61"/>
      <c r="B7" s="72">
        <f t="shared" si="0"/>
        <v>3</v>
      </c>
      <c r="C7" s="72">
        <f aca="true" t="shared" si="18" ref="C7:C35">(C6)+1</f>
        <v>42188</v>
      </c>
      <c r="D7" s="2">
        <f t="shared" si="12"/>
      </c>
      <c r="E7" s="70">
        <f aca="true" t="shared" si="19" ref="E7:E35">IF(ISNUMBER(D7),E6+1,E6)</f>
        <v>0</v>
      </c>
      <c r="F7" s="113">
        <f t="shared" si="1"/>
        <v>0</v>
      </c>
      <c r="G7" s="72">
        <f t="shared" si="2"/>
        <v>3</v>
      </c>
      <c r="H7" s="75">
        <f aca="true" t="shared" si="20" ref="H7:H35">H6+1</f>
        <v>42219</v>
      </c>
      <c r="I7" s="2">
        <f t="shared" si="13"/>
      </c>
      <c r="J7" s="70">
        <f aca="true" t="shared" si="21" ref="J7:J35">IF(ISNUMBER(I7),J6+1,J6)</f>
        <v>0</v>
      </c>
      <c r="K7" s="123">
        <f t="shared" si="3"/>
        <v>0</v>
      </c>
      <c r="L7" s="72">
        <f t="shared" si="4"/>
        <v>3</v>
      </c>
      <c r="M7" s="72">
        <f aca="true" t="shared" si="22" ref="M7:M34">M6+1</f>
        <v>42250</v>
      </c>
      <c r="N7" s="2">
        <f t="shared" si="14"/>
        <v>1</v>
      </c>
      <c r="O7" s="70">
        <f aca="true" t="shared" si="23" ref="O7:O34">IF(ISNUMBER(N7),O6+1,O6)</f>
        <v>14</v>
      </c>
      <c r="P7" s="113">
        <f t="shared" si="5"/>
        <v>0.08235294117647059</v>
      </c>
      <c r="Q7" s="72">
        <f t="shared" si="6"/>
        <v>3</v>
      </c>
      <c r="R7" s="72">
        <f aca="true" t="shared" si="24" ref="R7:R35">R6+1</f>
        <v>42280</v>
      </c>
      <c r="S7" s="2">
        <f t="shared" si="15"/>
      </c>
      <c r="T7" s="70">
        <f aca="true" t="shared" si="25" ref="T7:T35">IF(ISNUMBER(S7),T6+1,T6)</f>
        <v>34</v>
      </c>
      <c r="U7" s="113">
        <f t="shared" si="7"/>
        <v>0.2</v>
      </c>
      <c r="V7" s="72">
        <f t="shared" si="8"/>
        <v>3</v>
      </c>
      <c r="W7" s="72">
        <f aca="true" t="shared" si="26" ref="W7:W34">W6+1</f>
        <v>42311</v>
      </c>
      <c r="X7" s="2">
        <f t="shared" si="16"/>
        <v>1</v>
      </c>
      <c r="Y7" s="70">
        <f aca="true" t="shared" si="27" ref="Y7:Y34">IF(ISNUMBER(X7),Y6+1,Y6)</f>
        <v>54</v>
      </c>
      <c r="Z7" s="113">
        <f t="shared" si="9"/>
        <v>0.3176470588235294</v>
      </c>
      <c r="AA7" s="72">
        <f t="shared" si="10"/>
        <v>3</v>
      </c>
      <c r="AB7" s="72">
        <f aca="true" t="shared" si="28" ref="AB7:AB35">AB6+1</f>
        <v>42341</v>
      </c>
      <c r="AC7" s="2">
        <f t="shared" si="17"/>
        <v>1</v>
      </c>
      <c r="AD7" s="70">
        <f aca="true" t="shared" si="29" ref="AD7:AD35">IF(ISNUMBER(AC7),AD6+1,AD6)</f>
        <v>74</v>
      </c>
      <c r="AE7" s="113">
        <f t="shared" si="11"/>
        <v>0.43529411764705883</v>
      </c>
      <c r="AF7" s="67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</row>
    <row r="8" spans="1:256" ht="15.75" thickBot="1">
      <c r="A8" s="61"/>
      <c r="B8" s="72">
        <f t="shared" si="0"/>
        <v>4</v>
      </c>
      <c r="C8" s="72">
        <f t="shared" si="18"/>
        <v>42189</v>
      </c>
      <c r="D8" s="2">
        <f t="shared" si="12"/>
      </c>
      <c r="E8" s="70">
        <f t="shared" si="19"/>
        <v>0</v>
      </c>
      <c r="F8" s="113">
        <f t="shared" si="1"/>
        <v>0</v>
      </c>
      <c r="G8" s="72">
        <f t="shared" si="2"/>
        <v>4</v>
      </c>
      <c r="H8" s="75">
        <f t="shared" si="20"/>
        <v>42220</v>
      </c>
      <c r="I8" s="2">
        <f t="shared" si="13"/>
      </c>
      <c r="J8" s="70">
        <f t="shared" si="21"/>
        <v>0</v>
      </c>
      <c r="K8" s="123">
        <f t="shared" si="3"/>
        <v>0</v>
      </c>
      <c r="L8" s="72">
        <f t="shared" si="4"/>
        <v>4</v>
      </c>
      <c r="M8" s="72">
        <f t="shared" si="22"/>
        <v>42251</v>
      </c>
      <c r="N8" s="2">
        <f t="shared" si="14"/>
        <v>1</v>
      </c>
      <c r="O8" s="70">
        <f t="shared" si="23"/>
        <v>15</v>
      </c>
      <c r="P8" s="113">
        <f t="shared" si="5"/>
        <v>0.08823529411764706</v>
      </c>
      <c r="Q8" s="72">
        <f t="shared" si="6"/>
        <v>4</v>
      </c>
      <c r="R8" s="72">
        <f t="shared" si="24"/>
        <v>42281</v>
      </c>
      <c r="S8" s="2">
        <f t="shared" si="15"/>
      </c>
      <c r="T8" s="70">
        <f t="shared" si="25"/>
        <v>34</v>
      </c>
      <c r="U8" s="113">
        <f t="shared" si="7"/>
        <v>0.2</v>
      </c>
      <c r="V8" s="72">
        <f t="shared" si="8"/>
        <v>4</v>
      </c>
      <c r="W8" s="72">
        <f t="shared" si="26"/>
        <v>42312</v>
      </c>
      <c r="X8" s="2">
        <f t="shared" si="16"/>
        <v>1</v>
      </c>
      <c r="Y8" s="70">
        <f t="shared" si="27"/>
        <v>55</v>
      </c>
      <c r="Z8" s="113">
        <f t="shared" si="9"/>
        <v>0.3235294117647059</v>
      </c>
      <c r="AA8" s="72">
        <f t="shared" si="10"/>
        <v>4</v>
      </c>
      <c r="AB8" s="72">
        <f t="shared" si="28"/>
        <v>42342</v>
      </c>
      <c r="AC8" s="2">
        <f t="shared" si="17"/>
        <v>1</v>
      </c>
      <c r="AD8" s="70">
        <f t="shared" si="29"/>
        <v>75</v>
      </c>
      <c r="AE8" s="113">
        <f t="shared" si="11"/>
        <v>0.4411764705882353</v>
      </c>
      <c r="AF8" s="67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</row>
    <row r="9" spans="1:256" ht="15.75" thickBot="1">
      <c r="A9" s="61"/>
      <c r="B9" s="72">
        <f t="shared" si="0"/>
        <v>5</v>
      </c>
      <c r="C9" s="72">
        <f t="shared" si="18"/>
        <v>42190</v>
      </c>
      <c r="D9" s="2">
        <f t="shared" si="12"/>
      </c>
      <c r="E9" s="70">
        <f t="shared" si="19"/>
        <v>0</v>
      </c>
      <c r="F9" s="113">
        <f t="shared" si="1"/>
        <v>0</v>
      </c>
      <c r="G9" s="72">
        <f t="shared" si="2"/>
        <v>5</v>
      </c>
      <c r="H9" s="75">
        <f t="shared" si="20"/>
        <v>42221</v>
      </c>
      <c r="I9" s="2">
        <f t="shared" si="13"/>
      </c>
      <c r="J9" s="70">
        <f t="shared" si="21"/>
        <v>0</v>
      </c>
      <c r="K9" s="123">
        <f t="shared" si="3"/>
        <v>0</v>
      </c>
      <c r="L9" s="72">
        <f t="shared" si="4"/>
        <v>5</v>
      </c>
      <c r="M9" s="72">
        <f t="shared" si="22"/>
        <v>42252</v>
      </c>
      <c r="N9" s="2">
        <f t="shared" si="14"/>
      </c>
      <c r="O9" s="70">
        <f t="shared" si="23"/>
        <v>15</v>
      </c>
      <c r="P9" s="113">
        <f t="shared" si="5"/>
        <v>0.08823529411764706</v>
      </c>
      <c r="Q9" s="72">
        <f t="shared" si="6"/>
        <v>5</v>
      </c>
      <c r="R9" s="72">
        <f t="shared" si="24"/>
        <v>42282</v>
      </c>
      <c r="S9" s="2">
        <f t="shared" si="15"/>
        <v>1</v>
      </c>
      <c r="T9" s="70">
        <f t="shared" si="25"/>
        <v>35</v>
      </c>
      <c r="U9" s="113">
        <f t="shared" si="7"/>
        <v>0.20588235294117646</v>
      </c>
      <c r="V9" s="72">
        <f t="shared" si="8"/>
        <v>5</v>
      </c>
      <c r="W9" s="72">
        <f t="shared" si="26"/>
        <v>42313</v>
      </c>
      <c r="X9" s="2">
        <f t="shared" si="16"/>
        <v>1</v>
      </c>
      <c r="Y9" s="70">
        <f t="shared" si="27"/>
        <v>56</v>
      </c>
      <c r="Z9" s="113">
        <f t="shared" si="9"/>
        <v>0.32941176470588235</v>
      </c>
      <c r="AA9" s="72">
        <f t="shared" si="10"/>
        <v>5</v>
      </c>
      <c r="AB9" s="72">
        <f t="shared" si="28"/>
        <v>42343</v>
      </c>
      <c r="AC9" s="2">
        <f t="shared" si="17"/>
      </c>
      <c r="AD9" s="70">
        <f t="shared" si="29"/>
        <v>75</v>
      </c>
      <c r="AE9" s="113">
        <f t="shared" si="11"/>
        <v>0.4411764705882353</v>
      </c>
      <c r="AF9" s="67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</row>
    <row r="10" spans="1:256" ht="15.75" thickBot="1">
      <c r="A10" s="61"/>
      <c r="B10" s="72">
        <f t="shared" si="0"/>
        <v>6</v>
      </c>
      <c r="C10" s="72">
        <f t="shared" si="18"/>
        <v>42191</v>
      </c>
      <c r="D10" s="2">
        <f t="shared" si="12"/>
      </c>
      <c r="E10" s="70">
        <f t="shared" si="19"/>
        <v>0</v>
      </c>
      <c r="F10" s="113">
        <f t="shared" si="1"/>
        <v>0</v>
      </c>
      <c r="G10" s="72">
        <f t="shared" si="2"/>
        <v>6</v>
      </c>
      <c r="H10" s="75">
        <f t="shared" si="20"/>
        <v>42222</v>
      </c>
      <c r="I10" s="2">
        <f t="shared" si="13"/>
      </c>
      <c r="J10" s="70">
        <f t="shared" si="21"/>
        <v>0</v>
      </c>
      <c r="K10" s="123">
        <f t="shared" si="3"/>
        <v>0</v>
      </c>
      <c r="L10" s="72">
        <f t="shared" si="4"/>
        <v>6</v>
      </c>
      <c r="M10" s="72">
        <f t="shared" si="22"/>
        <v>42253</v>
      </c>
      <c r="N10" s="2">
        <f t="shared" si="14"/>
      </c>
      <c r="O10" s="70">
        <f t="shared" si="23"/>
        <v>15</v>
      </c>
      <c r="P10" s="113">
        <f t="shared" si="5"/>
        <v>0.08823529411764706</v>
      </c>
      <c r="Q10" s="72">
        <f t="shared" si="6"/>
        <v>6</v>
      </c>
      <c r="R10" s="72">
        <f t="shared" si="24"/>
        <v>42283</v>
      </c>
      <c r="S10" s="2">
        <f t="shared" si="15"/>
        <v>1</v>
      </c>
      <c r="T10" s="70">
        <f t="shared" si="25"/>
        <v>36</v>
      </c>
      <c r="U10" s="113">
        <f t="shared" si="7"/>
        <v>0.21176470588235294</v>
      </c>
      <c r="V10" s="72">
        <f t="shared" si="8"/>
        <v>6</v>
      </c>
      <c r="W10" s="72">
        <f t="shared" si="26"/>
        <v>42314</v>
      </c>
      <c r="X10" s="2">
        <f t="shared" si="16"/>
        <v>1</v>
      </c>
      <c r="Y10" s="70">
        <f t="shared" si="27"/>
        <v>57</v>
      </c>
      <c r="Z10" s="113">
        <f t="shared" si="9"/>
        <v>0.3352941176470588</v>
      </c>
      <c r="AA10" s="72">
        <f t="shared" si="10"/>
        <v>6</v>
      </c>
      <c r="AB10" s="72">
        <f t="shared" si="28"/>
        <v>42344</v>
      </c>
      <c r="AC10" s="2">
        <f t="shared" si="17"/>
      </c>
      <c r="AD10" s="70">
        <f t="shared" si="29"/>
        <v>75</v>
      </c>
      <c r="AE10" s="113">
        <f t="shared" si="11"/>
        <v>0.4411764705882353</v>
      </c>
      <c r="AF10" s="67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256" ht="15.75" thickBot="1">
      <c r="A11" s="61"/>
      <c r="B11" s="72">
        <f t="shared" si="0"/>
        <v>7</v>
      </c>
      <c r="C11" s="72">
        <f t="shared" si="18"/>
        <v>42192</v>
      </c>
      <c r="D11" s="2">
        <f t="shared" si="12"/>
      </c>
      <c r="E11" s="70">
        <f t="shared" si="19"/>
        <v>0</v>
      </c>
      <c r="F11" s="113">
        <f t="shared" si="1"/>
        <v>0</v>
      </c>
      <c r="G11" s="72">
        <f t="shared" si="2"/>
        <v>7</v>
      </c>
      <c r="H11" s="75">
        <f t="shared" si="20"/>
        <v>42223</v>
      </c>
      <c r="I11" s="2">
        <f t="shared" si="13"/>
      </c>
      <c r="J11" s="70">
        <f t="shared" si="21"/>
        <v>0</v>
      </c>
      <c r="K11" s="123">
        <f t="shared" si="3"/>
        <v>0</v>
      </c>
      <c r="L11" s="72">
        <f t="shared" si="4"/>
        <v>7</v>
      </c>
      <c r="M11" s="72">
        <f t="shared" si="22"/>
        <v>42254</v>
      </c>
      <c r="N11" s="2">
        <f t="shared" si="14"/>
      </c>
      <c r="O11" s="70">
        <f t="shared" si="23"/>
        <v>15</v>
      </c>
      <c r="P11" s="113">
        <f t="shared" si="5"/>
        <v>0.08823529411764706</v>
      </c>
      <c r="Q11" s="72">
        <f t="shared" si="6"/>
        <v>7</v>
      </c>
      <c r="R11" s="72">
        <f t="shared" si="24"/>
        <v>42284</v>
      </c>
      <c r="S11" s="2">
        <f t="shared" si="15"/>
        <v>1</v>
      </c>
      <c r="T11" s="70">
        <f t="shared" si="25"/>
        <v>37</v>
      </c>
      <c r="U11" s="113">
        <f t="shared" si="7"/>
        <v>0.21764705882352942</v>
      </c>
      <c r="V11" s="72">
        <f t="shared" si="8"/>
        <v>7</v>
      </c>
      <c r="W11" s="72">
        <f t="shared" si="26"/>
        <v>42315</v>
      </c>
      <c r="X11" s="2">
        <f t="shared" si="16"/>
      </c>
      <c r="Y11" s="70">
        <f t="shared" si="27"/>
        <v>57</v>
      </c>
      <c r="Z11" s="113">
        <f t="shared" si="9"/>
        <v>0.3352941176470588</v>
      </c>
      <c r="AA11" s="72">
        <f t="shared" si="10"/>
        <v>7</v>
      </c>
      <c r="AB11" s="72">
        <f t="shared" si="28"/>
        <v>42345</v>
      </c>
      <c r="AC11" s="2">
        <f t="shared" si="17"/>
        <v>1</v>
      </c>
      <c r="AD11" s="70">
        <f t="shared" si="29"/>
        <v>76</v>
      </c>
      <c r="AE11" s="113">
        <f t="shared" si="11"/>
        <v>0.4470588235294118</v>
      </c>
      <c r="AF11" s="67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</row>
    <row r="12" spans="1:256" ht="15.75" thickBot="1">
      <c r="A12" s="61"/>
      <c r="B12" s="72">
        <f t="shared" si="0"/>
        <v>8</v>
      </c>
      <c r="C12" s="72">
        <f t="shared" si="18"/>
        <v>42193</v>
      </c>
      <c r="D12" s="2">
        <f t="shared" si="12"/>
      </c>
      <c r="E12" s="70">
        <f t="shared" si="19"/>
        <v>0</v>
      </c>
      <c r="F12" s="113">
        <f t="shared" si="1"/>
        <v>0</v>
      </c>
      <c r="G12" s="72">
        <f t="shared" si="2"/>
        <v>8</v>
      </c>
      <c r="H12" s="75">
        <f t="shared" si="20"/>
        <v>42224</v>
      </c>
      <c r="I12" s="2">
        <f t="shared" si="13"/>
      </c>
      <c r="J12" s="70">
        <f t="shared" si="21"/>
        <v>0</v>
      </c>
      <c r="K12" s="123">
        <f t="shared" si="3"/>
        <v>0</v>
      </c>
      <c r="L12" s="72">
        <f t="shared" si="4"/>
        <v>8</v>
      </c>
      <c r="M12" s="72">
        <f t="shared" si="22"/>
        <v>42255</v>
      </c>
      <c r="N12" s="2">
        <f t="shared" si="14"/>
        <v>1</v>
      </c>
      <c r="O12" s="70">
        <f t="shared" si="23"/>
        <v>16</v>
      </c>
      <c r="P12" s="113">
        <f t="shared" si="5"/>
        <v>0.09411764705882353</v>
      </c>
      <c r="Q12" s="72">
        <f t="shared" si="6"/>
        <v>8</v>
      </c>
      <c r="R12" s="72">
        <f t="shared" si="24"/>
        <v>42285</v>
      </c>
      <c r="S12" s="2">
        <f t="shared" si="15"/>
        <v>1</v>
      </c>
      <c r="T12" s="70">
        <f t="shared" si="25"/>
        <v>38</v>
      </c>
      <c r="U12" s="113">
        <f t="shared" si="7"/>
        <v>0.2235294117647059</v>
      </c>
      <c r="V12" s="72">
        <f t="shared" si="8"/>
        <v>8</v>
      </c>
      <c r="W12" s="72">
        <f t="shared" si="26"/>
        <v>42316</v>
      </c>
      <c r="X12" s="2">
        <f t="shared" si="16"/>
      </c>
      <c r="Y12" s="70">
        <f t="shared" si="27"/>
        <v>57</v>
      </c>
      <c r="Z12" s="113">
        <f t="shared" si="9"/>
        <v>0.3352941176470588</v>
      </c>
      <c r="AA12" s="72">
        <f t="shared" si="10"/>
        <v>8</v>
      </c>
      <c r="AB12" s="72">
        <f t="shared" si="28"/>
        <v>42346</v>
      </c>
      <c r="AC12" s="2">
        <f t="shared" si="17"/>
        <v>1</v>
      </c>
      <c r="AD12" s="70">
        <f t="shared" si="29"/>
        <v>77</v>
      </c>
      <c r="AE12" s="113">
        <f t="shared" si="11"/>
        <v>0.45294117647058824</v>
      </c>
      <c r="AF12" s="67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spans="1:256" ht="15.75" thickBot="1">
      <c r="A13" s="61"/>
      <c r="B13" s="72">
        <f t="shared" si="0"/>
        <v>9</v>
      </c>
      <c r="C13" s="72">
        <f t="shared" si="18"/>
        <v>42194</v>
      </c>
      <c r="D13" s="2">
        <f t="shared" si="12"/>
      </c>
      <c r="E13" s="70">
        <f t="shared" si="19"/>
        <v>0</v>
      </c>
      <c r="F13" s="113">
        <f t="shared" si="1"/>
        <v>0</v>
      </c>
      <c r="G13" s="72">
        <f t="shared" si="2"/>
        <v>9</v>
      </c>
      <c r="H13" s="75">
        <f t="shared" si="20"/>
        <v>42225</v>
      </c>
      <c r="I13" s="2">
        <f t="shared" si="13"/>
      </c>
      <c r="J13" s="70">
        <f t="shared" si="21"/>
        <v>0</v>
      </c>
      <c r="K13" s="123">
        <f t="shared" si="3"/>
        <v>0</v>
      </c>
      <c r="L13" s="72">
        <f t="shared" si="4"/>
        <v>9</v>
      </c>
      <c r="M13" s="72">
        <f t="shared" si="22"/>
        <v>42256</v>
      </c>
      <c r="N13" s="2">
        <f t="shared" si="14"/>
        <v>1</v>
      </c>
      <c r="O13" s="70">
        <f t="shared" si="23"/>
        <v>17</v>
      </c>
      <c r="P13" s="113">
        <f t="shared" si="5"/>
        <v>0.1</v>
      </c>
      <c r="Q13" s="72">
        <f t="shared" si="6"/>
        <v>9</v>
      </c>
      <c r="R13" s="72">
        <f t="shared" si="24"/>
        <v>42286</v>
      </c>
      <c r="S13" s="2">
        <f t="shared" si="15"/>
        <v>1</v>
      </c>
      <c r="T13" s="70">
        <f t="shared" si="25"/>
        <v>39</v>
      </c>
      <c r="U13" s="113">
        <f t="shared" si="7"/>
        <v>0.22941176470588234</v>
      </c>
      <c r="V13" s="72">
        <f t="shared" si="8"/>
        <v>9</v>
      </c>
      <c r="W13" s="72">
        <f t="shared" si="26"/>
        <v>42317</v>
      </c>
      <c r="X13" s="2">
        <f t="shared" si="16"/>
        <v>1</v>
      </c>
      <c r="Y13" s="70">
        <f t="shared" si="27"/>
        <v>58</v>
      </c>
      <c r="Z13" s="113">
        <f t="shared" si="9"/>
        <v>0.3411764705882353</v>
      </c>
      <c r="AA13" s="72">
        <f t="shared" si="10"/>
        <v>9</v>
      </c>
      <c r="AB13" s="72">
        <f t="shared" si="28"/>
        <v>42347</v>
      </c>
      <c r="AC13" s="2">
        <f t="shared" si="17"/>
        <v>1</v>
      </c>
      <c r="AD13" s="70">
        <f t="shared" si="29"/>
        <v>78</v>
      </c>
      <c r="AE13" s="113">
        <f t="shared" si="11"/>
        <v>0.4588235294117647</v>
      </c>
      <c r="AF13" s="67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</row>
    <row r="14" spans="1:256" ht="15.75" thickBot="1">
      <c r="A14" s="61"/>
      <c r="B14" s="72">
        <f t="shared" si="0"/>
        <v>10</v>
      </c>
      <c r="C14" s="72">
        <f t="shared" si="18"/>
        <v>42195</v>
      </c>
      <c r="D14" s="2">
        <f t="shared" si="12"/>
      </c>
      <c r="E14" s="70">
        <f t="shared" si="19"/>
        <v>0</v>
      </c>
      <c r="F14" s="113">
        <f t="shared" si="1"/>
        <v>0</v>
      </c>
      <c r="G14" s="72">
        <f t="shared" si="2"/>
        <v>10</v>
      </c>
      <c r="H14" s="75">
        <f t="shared" si="20"/>
        <v>42226</v>
      </c>
      <c r="I14" s="2">
        <f t="shared" si="13"/>
      </c>
      <c r="J14" s="70">
        <f t="shared" si="21"/>
        <v>0</v>
      </c>
      <c r="K14" s="123">
        <f t="shared" si="3"/>
        <v>0</v>
      </c>
      <c r="L14" s="72">
        <f t="shared" si="4"/>
        <v>10</v>
      </c>
      <c r="M14" s="72">
        <f t="shared" si="22"/>
        <v>42257</v>
      </c>
      <c r="N14" s="2">
        <f t="shared" si="14"/>
        <v>1</v>
      </c>
      <c r="O14" s="70">
        <f t="shared" si="23"/>
        <v>18</v>
      </c>
      <c r="P14" s="113">
        <f t="shared" si="5"/>
        <v>0.10588235294117647</v>
      </c>
      <c r="Q14" s="72">
        <f t="shared" si="6"/>
        <v>10</v>
      </c>
      <c r="R14" s="72">
        <f t="shared" si="24"/>
        <v>42287</v>
      </c>
      <c r="S14" s="2">
        <f t="shared" si="15"/>
      </c>
      <c r="T14" s="70">
        <f t="shared" si="25"/>
        <v>39</v>
      </c>
      <c r="U14" s="113">
        <f t="shared" si="7"/>
        <v>0.22941176470588234</v>
      </c>
      <c r="V14" s="72">
        <f t="shared" si="8"/>
        <v>10</v>
      </c>
      <c r="W14" s="72">
        <f t="shared" si="26"/>
        <v>42318</v>
      </c>
      <c r="X14" s="2">
        <f t="shared" si="16"/>
        <v>1</v>
      </c>
      <c r="Y14" s="70">
        <f t="shared" si="27"/>
        <v>59</v>
      </c>
      <c r="Z14" s="113">
        <f t="shared" si="9"/>
        <v>0.34705882352941175</v>
      </c>
      <c r="AA14" s="72">
        <f t="shared" si="10"/>
        <v>10</v>
      </c>
      <c r="AB14" s="72">
        <f t="shared" si="28"/>
        <v>42348</v>
      </c>
      <c r="AC14" s="2">
        <f t="shared" si="17"/>
        <v>1</v>
      </c>
      <c r="AD14" s="70">
        <f t="shared" si="29"/>
        <v>79</v>
      </c>
      <c r="AE14" s="113">
        <f t="shared" si="11"/>
        <v>0.4647058823529412</v>
      </c>
      <c r="AF14" s="67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</row>
    <row r="15" spans="1:256" ht="15.75" thickBot="1">
      <c r="A15" s="61"/>
      <c r="B15" s="72">
        <f t="shared" si="0"/>
        <v>11</v>
      </c>
      <c r="C15" s="72">
        <f t="shared" si="18"/>
        <v>42196</v>
      </c>
      <c r="D15" s="2">
        <f t="shared" si="12"/>
      </c>
      <c r="E15" s="70">
        <f t="shared" si="19"/>
        <v>0</v>
      </c>
      <c r="F15" s="113">
        <f t="shared" si="1"/>
        <v>0</v>
      </c>
      <c r="G15" s="72">
        <f t="shared" si="2"/>
        <v>11</v>
      </c>
      <c r="H15" s="75">
        <f t="shared" si="20"/>
        <v>42227</v>
      </c>
      <c r="I15" s="2">
        <f t="shared" si="13"/>
      </c>
      <c r="J15" s="70">
        <f t="shared" si="21"/>
        <v>0</v>
      </c>
      <c r="K15" s="123">
        <f t="shared" si="3"/>
        <v>0</v>
      </c>
      <c r="L15" s="72">
        <f t="shared" si="4"/>
        <v>11</v>
      </c>
      <c r="M15" s="72">
        <f t="shared" si="22"/>
        <v>42258</v>
      </c>
      <c r="N15" s="2">
        <f t="shared" si="14"/>
        <v>1</v>
      </c>
      <c r="O15" s="70">
        <f t="shared" si="23"/>
        <v>19</v>
      </c>
      <c r="P15" s="113">
        <f t="shared" si="5"/>
        <v>0.11176470588235295</v>
      </c>
      <c r="Q15" s="72">
        <f t="shared" si="6"/>
        <v>11</v>
      </c>
      <c r="R15" s="72">
        <f t="shared" si="24"/>
        <v>42288</v>
      </c>
      <c r="S15" s="2">
        <f t="shared" si="15"/>
      </c>
      <c r="T15" s="70">
        <f t="shared" si="25"/>
        <v>39</v>
      </c>
      <c r="U15" s="113">
        <f t="shared" si="7"/>
        <v>0.22941176470588234</v>
      </c>
      <c r="V15" s="72">
        <f t="shared" si="8"/>
        <v>11</v>
      </c>
      <c r="W15" s="72">
        <f t="shared" si="26"/>
        <v>42319</v>
      </c>
      <c r="X15" s="2">
        <f t="shared" si="16"/>
        <v>1</v>
      </c>
      <c r="Y15" s="70">
        <f t="shared" si="27"/>
        <v>60</v>
      </c>
      <c r="Z15" s="113">
        <f t="shared" si="9"/>
        <v>0.35294117647058826</v>
      </c>
      <c r="AA15" s="72">
        <f t="shared" si="10"/>
        <v>11</v>
      </c>
      <c r="AB15" s="72">
        <f t="shared" si="28"/>
        <v>42349</v>
      </c>
      <c r="AC15" s="2">
        <f t="shared" si="17"/>
        <v>1</v>
      </c>
      <c r="AD15" s="70">
        <f t="shared" si="29"/>
        <v>80</v>
      </c>
      <c r="AE15" s="113">
        <f t="shared" si="11"/>
        <v>0.47058823529411764</v>
      </c>
      <c r="AF15" s="67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256" ht="15.75" thickBot="1">
      <c r="A16" s="61"/>
      <c r="B16" s="72">
        <f t="shared" si="0"/>
        <v>12</v>
      </c>
      <c r="C16" s="72">
        <f t="shared" si="18"/>
        <v>42197</v>
      </c>
      <c r="D16" s="2">
        <f t="shared" si="12"/>
      </c>
      <c r="E16" s="70">
        <f t="shared" si="19"/>
        <v>0</v>
      </c>
      <c r="F16" s="113">
        <f t="shared" si="1"/>
        <v>0</v>
      </c>
      <c r="G16" s="72">
        <f t="shared" si="2"/>
        <v>12</v>
      </c>
      <c r="H16" s="75">
        <f t="shared" si="20"/>
        <v>42228</v>
      </c>
      <c r="I16" s="2">
        <f t="shared" si="13"/>
      </c>
      <c r="J16" s="70">
        <f t="shared" si="21"/>
        <v>0</v>
      </c>
      <c r="K16" s="123">
        <f t="shared" si="3"/>
        <v>0</v>
      </c>
      <c r="L16" s="72">
        <f t="shared" si="4"/>
        <v>12</v>
      </c>
      <c r="M16" s="72">
        <f t="shared" si="22"/>
        <v>42259</v>
      </c>
      <c r="N16" s="2">
        <f t="shared" si="14"/>
      </c>
      <c r="O16" s="70">
        <f t="shared" si="23"/>
        <v>19</v>
      </c>
      <c r="P16" s="113">
        <f t="shared" si="5"/>
        <v>0.11176470588235295</v>
      </c>
      <c r="Q16" s="72">
        <f t="shared" si="6"/>
        <v>12</v>
      </c>
      <c r="R16" s="72">
        <f t="shared" si="24"/>
        <v>42289</v>
      </c>
      <c r="S16" s="2">
        <f t="shared" si="15"/>
        <v>1</v>
      </c>
      <c r="T16" s="70">
        <f t="shared" si="25"/>
        <v>40</v>
      </c>
      <c r="U16" s="113">
        <f t="shared" si="7"/>
        <v>0.23529411764705882</v>
      </c>
      <c r="V16" s="72">
        <f t="shared" si="8"/>
        <v>12</v>
      </c>
      <c r="W16" s="72">
        <f t="shared" si="26"/>
        <v>42320</v>
      </c>
      <c r="X16" s="2">
        <f t="shared" si="16"/>
        <v>1</v>
      </c>
      <c r="Y16" s="70">
        <f t="shared" si="27"/>
        <v>61</v>
      </c>
      <c r="Z16" s="113">
        <f t="shared" si="9"/>
        <v>0.3588235294117647</v>
      </c>
      <c r="AA16" s="72">
        <f t="shared" si="10"/>
        <v>12</v>
      </c>
      <c r="AB16" s="72">
        <f t="shared" si="28"/>
        <v>42350</v>
      </c>
      <c r="AC16" s="2">
        <f t="shared" si="17"/>
      </c>
      <c r="AD16" s="70">
        <f t="shared" si="29"/>
        <v>80</v>
      </c>
      <c r="AE16" s="113">
        <f t="shared" si="11"/>
        <v>0.47058823529411764</v>
      </c>
      <c r="AF16" s="67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ht="15.75" thickBot="1">
      <c r="A17" s="61"/>
      <c r="B17" s="72">
        <f t="shared" si="0"/>
        <v>13</v>
      </c>
      <c r="C17" s="72">
        <f t="shared" si="18"/>
        <v>42198</v>
      </c>
      <c r="D17" s="2">
        <f t="shared" si="12"/>
      </c>
      <c r="E17" s="70">
        <f t="shared" si="19"/>
        <v>0</v>
      </c>
      <c r="F17" s="113">
        <f t="shared" si="1"/>
        <v>0</v>
      </c>
      <c r="G17" s="72">
        <f t="shared" si="2"/>
        <v>13</v>
      </c>
      <c r="H17" s="75">
        <f t="shared" si="20"/>
        <v>42229</v>
      </c>
      <c r="I17" s="2">
        <f t="shared" si="13"/>
      </c>
      <c r="J17" s="70">
        <f t="shared" si="21"/>
        <v>0</v>
      </c>
      <c r="K17" s="123">
        <f t="shared" si="3"/>
        <v>0</v>
      </c>
      <c r="L17" s="72">
        <f t="shared" si="4"/>
        <v>13</v>
      </c>
      <c r="M17" s="72">
        <f t="shared" si="22"/>
        <v>42260</v>
      </c>
      <c r="N17" s="2">
        <f t="shared" si="14"/>
      </c>
      <c r="O17" s="70">
        <f t="shared" si="23"/>
        <v>19</v>
      </c>
      <c r="P17" s="113">
        <f t="shared" si="5"/>
        <v>0.11176470588235295</v>
      </c>
      <c r="Q17" s="72">
        <f t="shared" si="6"/>
        <v>13</v>
      </c>
      <c r="R17" s="72">
        <f t="shared" si="24"/>
        <v>42290</v>
      </c>
      <c r="S17" s="2">
        <f t="shared" si="15"/>
        <v>1</v>
      </c>
      <c r="T17" s="70">
        <f t="shared" si="25"/>
        <v>41</v>
      </c>
      <c r="U17" s="113">
        <f t="shared" si="7"/>
        <v>0.2411764705882353</v>
      </c>
      <c r="V17" s="72">
        <f t="shared" si="8"/>
        <v>13</v>
      </c>
      <c r="W17" s="72">
        <f t="shared" si="26"/>
        <v>42321</v>
      </c>
      <c r="X17" s="2">
        <f t="shared" si="16"/>
        <v>1</v>
      </c>
      <c r="Y17" s="70">
        <f t="shared" si="27"/>
        <v>62</v>
      </c>
      <c r="Z17" s="113">
        <f t="shared" si="9"/>
        <v>0.36470588235294116</v>
      </c>
      <c r="AA17" s="72">
        <f t="shared" si="10"/>
        <v>13</v>
      </c>
      <c r="AB17" s="72">
        <f t="shared" si="28"/>
        <v>42351</v>
      </c>
      <c r="AC17" s="2">
        <f t="shared" si="17"/>
      </c>
      <c r="AD17" s="70">
        <f t="shared" si="29"/>
        <v>80</v>
      </c>
      <c r="AE17" s="113">
        <f t="shared" si="11"/>
        <v>0.47058823529411764</v>
      </c>
      <c r="AF17" s="67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15.75" thickBot="1">
      <c r="A18" s="61"/>
      <c r="B18" s="72">
        <f t="shared" si="0"/>
        <v>14</v>
      </c>
      <c r="C18" s="72">
        <f t="shared" si="18"/>
        <v>42199</v>
      </c>
      <c r="D18" s="2">
        <f t="shared" si="12"/>
      </c>
      <c r="E18" s="70">
        <f t="shared" si="19"/>
        <v>0</v>
      </c>
      <c r="F18" s="113">
        <f t="shared" si="1"/>
        <v>0</v>
      </c>
      <c r="G18" s="72">
        <f t="shared" si="2"/>
        <v>14</v>
      </c>
      <c r="H18" s="75">
        <f t="shared" si="20"/>
        <v>42230</v>
      </c>
      <c r="I18" s="2">
        <f t="shared" si="13"/>
      </c>
      <c r="J18" s="70">
        <f t="shared" si="21"/>
        <v>0</v>
      </c>
      <c r="K18" s="123">
        <f t="shared" si="3"/>
        <v>0</v>
      </c>
      <c r="L18" s="72">
        <f t="shared" si="4"/>
        <v>14</v>
      </c>
      <c r="M18" s="72">
        <f t="shared" si="22"/>
        <v>42261</v>
      </c>
      <c r="N18" s="2">
        <f t="shared" si="14"/>
        <v>1</v>
      </c>
      <c r="O18" s="70">
        <f t="shared" si="23"/>
        <v>20</v>
      </c>
      <c r="P18" s="113">
        <f t="shared" si="5"/>
        <v>0.11764705882352941</v>
      </c>
      <c r="Q18" s="72">
        <f t="shared" si="6"/>
        <v>14</v>
      </c>
      <c r="R18" s="72">
        <f t="shared" si="24"/>
        <v>42291</v>
      </c>
      <c r="S18" s="2">
        <f t="shared" si="15"/>
        <v>1</v>
      </c>
      <c r="T18" s="70">
        <f t="shared" si="25"/>
        <v>42</v>
      </c>
      <c r="U18" s="113">
        <f t="shared" si="7"/>
        <v>0.24705882352941178</v>
      </c>
      <c r="V18" s="72">
        <f t="shared" si="8"/>
        <v>14</v>
      </c>
      <c r="W18" s="72">
        <f t="shared" si="26"/>
        <v>42322</v>
      </c>
      <c r="X18" s="2">
        <f t="shared" si="16"/>
      </c>
      <c r="Y18" s="70">
        <f t="shared" si="27"/>
        <v>62</v>
      </c>
      <c r="Z18" s="113">
        <f t="shared" si="9"/>
        <v>0.36470588235294116</v>
      </c>
      <c r="AA18" s="72">
        <f t="shared" si="10"/>
        <v>14</v>
      </c>
      <c r="AB18" s="72">
        <f t="shared" si="28"/>
        <v>42352</v>
      </c>
      <c r="AC18" s="2">
        <f t="shared" si="17"/>
        <v>1</v>
      </c>
      <c r="AD18" s="70">
        <f t="shared" si="29"/>
        <v>81</v>
      </c>
      <c r="AE18" s="113">
        <f t="shared" si="11"/>
        <v>0.4764705882352941</v>
      </c>
      <c r="AF18" s="67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ht="15.75" thickBot="1">
      <c r="A19" s="61"/>
      <c r="B19" s="72">
        <f t="shared" si="0"/>
        <v>15</v>
      </c>
      <c r="C19" s="72">
        <f t="shared" si="18"/>
        <v>42200</v>
      </c>
      <c r="D19" s="2">
        <f t="shared" si="12"/>
      </c>
      <c r="E19" s="70">
        <f t="shared" si="19"/>
        <v>0</v>
      </c>
      <c r="F19" s="113">
        <f t="shared" si="1"/>
        <v>0</v>
      </c>
      <c r="G19" s="72">
        <f t="shared" si="2"/>
        <v>15</v>
      </c>
      <c r="H19" s="75">
        <f t="shared" si="20"/>
        <v>42231</v>
      </c>
      <c r="I19" s="2">
        <f t="shared" si="13"/>
      </c>
      <c r="J19" s="70">
        <f t="shared" si="21"/>
        <v>0</v>
      </c>
      <c r="K19" s="123">
        <f t="shared" si="3"/>
        <v>0</v>
      </c>
      <c r="L19" s="72">
        <f t="shared" si="4"/>
        <v>15</v>
      </c>
      <c r="M19" s="72">
        <f t="shared" si="22"/>
        <v>42262</v>
      </c>
      <c r="N19" s="2">
        <f t="shared" si="14"/>
        <v>1</v>
      </c>
      <c r="O19" s="70">
        <f t="shared" si="23"/>
        <v>21</v>
      </c>
      <c r="P19" s="113">
        <f t="shared" si="5"/>
        <v>0.12352941176470589</v>
      </c>
      <c r="Q19" s="72">
        <f t="shared" si="6"/>
        <v>15</v>
      </c>
      <c r="R19" s="72">
        <f t="shared" si="24"/>
        <v>42292</v>
      </c>
      <c r="S19" s="2">
        <f t="shared" si="15"/>
        <v>1</v>
      </c>
      <c r="T19" s="70">
        <f t="shared" si="25"/>
        <v>43</v>
      </c>
      <c r="U19" s="113">
        <f t="shared" si="7"/>
        <v>0.2529411764705882</v>
      </c>
      <c r="V19" s="72">
        <f t="shared" si="8"/>
        <v>15</v>
      </c>
      <c r="W19" s="72">
        <f t="shared" si="26"/>
        <v>42323</v>
      </c>
      <c r="X19" s="2">
        <f t="shared" si="16"/>
      </c>
      <c r="Y19" s="70">
        <f t="shared" si="27"/>
        <v>62</v>
      </c>
      <c r="Z19" s="113">
        <f t="shared" si="9"/>
        <v>0.36470588235294116</v>
      </c>
      <c r="AA19" s="72">
        <f t="shared" si="10"/>
        <v>15</v>
      </c>
      <c r="AB19" s="72">
        <f t="shared" si="28"/>
        <v>42353</v>
      </c>
      <c r="AC19" s="2">
        <f t="shared" si="17"/>
        <v>1</v>
      </c>
      <c r="AD19" s="70">
        <f t="shared" si="29"/>
        <v>82</v>
      </c>
      <c r="AE19" s="113">
        <f t="shared" si="11"/>
        <v>0.4823529411764706</v>
      </c>
      <c r="AF19" s="67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1:256" ht="15.75" thickBot="1">
      <c r="A20" s="61"/>
      <c r="B20" s="72">
        <f t="shared" si="0"/>
        <v>16</v>
      </c>
      <c r="C20" s="72">
        <f t="shared" si="18"/>
        <v>42201</v>
      </c>
      <c r="D20" s="2">
        <f t="shared" si="12"/>
      </c>
      <c r="E20" s="70">
        <f t="shared" si="19"/>
        <v>0</v>
      </c>
      <c r="F20" s="113">
        <f t="shared" si="1"/>
        <v>0</v>
      </c>
      <c r="G20" s="72">
        <f t="shared" si="2"/>
        <v>16</v>
      </c>
      <c r="H20" s="75">
        <f t="shared" si="20"/>
        <v>42232</v>
      </c>
      <c r="I20" s="2">
        <f t="shared" si="13"/>
      </c>
      <c r="J20" s="70">
        <f t="shared" si="21"/>
        <v>0</v>
      </c>
      <c r="K20" s="123">
        <f t="shared" si="3"/>
        <v>0</v>
      </c>
      <c r="L20" s="72">
        <f t="shared" si="4"/>
        <v>16</v>
      </c>
      <c r="M20" s="72">
        <f t="shared" si="22"/>
        <v>42263</v>
      </c>
      <c r="N20" s="2">
        <f t="shared" si="14"/>
        <v>1</v>
      </c>
      <c r="O20" s="70">
        <f t="shared" si="23"/>
        <v>22</v>
      </c>
      <c r="P20" s="113">
        <f t="shared" si="5"/>
        <v>0.12941176470588237</v>
      </c>
      <c r="Q20" s="72">
        <f t="shared" si="6"/>
        <v>16</v>
      </c>
      <c r="R20" s="72">
        <f t="shared" si="24"/>
        <v>42293</v>
      </c>
      <c r="S20" s="2">
        <f t="shared" si="15"/>
        <v>1</v>
      </c>
      <c r="T20" s="70">
        <f t="shared" si="25"/>
        <v>44</v>
      </c>
      <c r="U20" s="113">
        <f t="shared" si="7"/>
        <v>0.25882352941176473</v>
      </c>
      <c r="V20" s="72">
        <f t="shared" si="8"/>
        <v>16</v>
      </c>
      <c r="W20" s="72">
        <f t="shared" si="26"/>
        <v>42324</v>
      </c>
      <c r="X20" s="2">
        <f t="shared" si="16"/>
        <v>1</v>
      </c>
      <c r="Y20" s="70">
        <f t="shared" si="27"/>
        <v>63</v>
      </c>
      <c r="Z20" s="113">
        <f t="shared" si="9"/>
        <v>0.37058823529411766</v>
      </c>
      <c r="AA20" s="72">
        <f t="shared" si="10"/>
        <v>16</v>
      </c>
      <c r="AB20" s="72">
        <f t="shared" si="28"/>
        <v>42354</v>
      </c>
      <c r="AC20" s="2">
        <f t="shared" si="17"/>
        <v>1</v>
      </c>
      <c r="AD20" s="70">
        <f t="shared" si="29"/>
        <v>83</v>
      </c>
      <c r="AE20" s="113">
        <f t="shared" si="11"/>
        <v>0.48823529411764705</v>
      </c>
      <c r="AF20" s="67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256" ht="15.75" thickBot="1">
      <c r="A21" s="61"/>
      <c r="B21" s="72">
        <f t="shared" si="0"/>
        <v>17</v>
      </c>
      <c r="C21" s="72">
        <f t="shared" si="18"/>
        <v>42202</v>
      </c>
      <c r="D21" s="2">
        <f t="shared" si="12"/>
      </c>
      <c r="E21" s="70">
        <f t="shared" si="19"/>
        <v>0</v>
      </c>
      <c r="F21" s="113">
        <f t="shared" si="1"/>
        <v>0</v>
      </c>
      <c r="G21" s="72">
        <f t="shared" si="2"/>
        <v>17</v>
      </c>
      <c r="H21" s="75">
        <f t="shared" si="20"/>
        <v>42233</v>
      </c>
      <c r="I21" s="2">
        <f t="shared" si="13"/>
        <v>1</v>
      </c>
      <c r="J21" s="70">
        <f t="shared" si="21"/>
        <v>1</v>
      </c>
      <c r="K21" s="123">
        <f t="shared" si="3"/>
        <v>0.0058823529411764705</v>
      </c>
      <c r="L21" s="72">
        <f t="shared" si="4"/>
        <v>17</v>
      </c>
      <c r="M21" s="72">
        <f t="shared" si="22"/>
        <v>42264</v>
      </c>
      <c r="N21" s="2">
        <f t="shared" si="14"/>
        <v>1</v>
      </c>
      <c r="O21" s="70">
        <f t="shared" si="23"/>
        <v>23</v>
      </c>
      <c r="P21" s="113">
        <f t="shared" si="5"/>
        <v>0.13529411764705881</v>
      </c>
      <c r="Q21" s="72">
        <f t="shared" si="6"/>
        <v>17</v>
      </c>
      <c r="R21" s="72">
        <f t="shared" si="24"/>
        <v>42294</v>
      </c>
      <c r="S21" s="2">
        <f t="shared" si="15"/>
      </c>
      <c r="T21" s="70">
        <f t="shared" si="25"/>
        <v>44</v>
      </c>
      <c r="U21" s="113">
        <f t="shared" si="7"/>
        <v>0.25882352941176473</v>
      </c>
      <c r="V21" s="72">
        <f t="shared" si="8"/>
        <v>17</v>
      </c>
      <c r="W21" s="72">
        <f t="shared" si="26"/>
        <v>42325</v>
      </c>
      <c r="X21" s="2">
        <f t="shared" si="16"/>
        <v>1</v>
      </c>
      <c r="Y21" s="70">
        <f t="shared" si="27"/>
        <v>64</v>
      </c>
      <c r="Z21" s="113">
        <f t="shared" si="9"/>
        <v>0.3764705882352941</v>
      </c>
      <c r="AA21" s="72">
        <f t="shared" si="10"/>
        <v>17</v>
      </c>
      <c r="AB21" s="72">
        <f t="shared" si="28"/>
        <v>42355</v>
      </c>
      <c r="AC21" s="2">
        <f t="shared" si="17"/>
        <v>1</v>
      </c>
      <c r="AD21" s="70">
        <f t="shared" si="29"/>
        <v>84</v>
      </c>
      <c r="AE21" s="113">
        <f t="shared" si="11"/>
        <v>0.49411764705882355</v>
      </c>
      <c r="AF21" s="67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1:256" ht="15.75" thickBot="1">
      <c r="A22" s="61"/>
      <c r="B22" s="72">
        <f t="shared" si="0"/>
        <v>18</v>
      </c>
      <c r="C22" s="72">
        <f t="shared" si="18"/>
        <v>42203</v>
      </c>
      <c r="D22" s="2">
        <f t="shared" si="12"/>
      </c>
      <c r="E22" s="70">
        <f t="shared" si="19"/>
        <v>0</v>
      </c>
      <c r="F22" s="113">
        <f t="shared" si="1"/>
        <v>0</v>
      </c>
      <c r="G22" s="72">
        <f t="shared" si="2"/>
        <v>18</v>
      </c>
      <c r="H22" s="75">
        <f t="shared" si="20"/>
        <v>42234</v>
      </c>
      <c r="I22" s="2">
        <f t="shared" si="13"/>
        <v>1</v>
      </c>
      <c r="J22" s="70">
        <f t="shared" si="21"/>
        <v>2</v>
      </c>
      <c r="K22" s="123">
        <f t="shared" si="3"/>
        <v>0.011764705882352941</v>
      </c>
      <c r="L22" s="72">
        <f t="shared" si="4"/>
        <v>18</v>
      </c>
      <c r="M22" s="72">
        <f t="shared" si="22"/>
        <v>42265</v>
      </c>
      <c r="N22" s="2">
        <f t="shared" si="14"/>
        <v>1</v>
      </c>
      <c r="O22" s="70">
        <f t="shared" si="23"/>
        <v>24</v>
      </c>
      <c r="P22" s="113">
        <f t="shared" si="5"/>
        <v>0.1411764705882353</v>
      </c>
      <c r="Q22" s="72">
        <f t="shared" si="6"/>
        <v>18</v>
      </c>
      <c r="R22" s="72">
        <f t="shared" si="24"/>
        <v>42295</v>
      </c>
      <c r="S22" s="2">
        <f t="shared" si="15"/>
      </c>
      <c r="T22" s="70">
        <f t="shared" si="25"/>
        <v>44</v>
      </c>
      <c r="U22" s="113">
        <f t="shared" si="7"/>
        <v>0.25882352941176473</v>
      </c>
      <c r="V22" s="72">
        <f t="shared" si="8"/>
        <v>18</v>
      </c>
      <c r="W22" s="72">
        <f t="shared" si="26"/>
        <v>42326</v>
      </c>
      <c r="X22" s="2">
        <f t="shared" si="16"/>
        <v>1</v>
      </c>
      <c r="Y22" s="70">
        <f t="shared" si="27"/>
        <v>65</v>
      </c>
      <c r="Z22" s="113">
        <f t="shared" si="9"/>
        <v>0.38235294117647056</v>
      </c>
      <c r="AA22" s="72">
        <f t="shared" si="10"/>
        <v>18</v>
      </c>
      <c r="AB22" s="72">
        <f t="shared" si="28"/>
        <v>42356</v>
      </c>
      <c r="AC22" s="2">
        <f t="shared" si="17"/>
        <v>1</v>
      </c>
      <c r="AD22" s="70">
        <f t="shared" si="29"/>
        <v>85</v>
      </c>
      <c r="AE22" s="113">
        <f t="shared" si="11"/>
        <v>0.5</v>
      </c>
      <c r="AF22" s="67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pans="1:256" ht="15.75" thickBot="1">
      <c r="A23" s="61"/>
      <c r="B23" s="72">
        <f t="shared" si="0"/>
        <v>19</v>
      </c>
      <c r="C23" s="72">
        <f t="shared" si="18"/>
        <v>42204</v>
      </c>
      <c r="D23" s="2">
        <f t="shared" si="12"/>
      </c>
      <c r="E23" s="70">
        <f t="shared" si="19"/>
        <v>0</v>
      </c>
      <c r="F23" s="113">
        <f t="shared" si="1"/>
        <v>0</v>
      </c>
      <c r="G23" s="72">
        <f t="shared" si="2"/>
        <v>19</v>
      </c>
      <c r="H23" s="75">
        <f t="shared" si="20"/>
        <v>42235</v>
      </c>
      <c r="I23" s="2">
        <f t="shared" si="13"/>
        <v>1</v>
      </c>
      <c r="J23" s="70">
        <f t="shared" si="21"/>
        <v>3</v>
      </c>
      <c r="K23" s="123">
        <f t="shared" si="3"/>
        <v>0.01764705882352941</v>
      </c>
      <c r="L23" s="72">
        <f t="shared" si="4"/>
        <v>19</v>
      </c>
      <c r="M23" s="72">
        <f t="shared" si="22"/>
        <v>42266</v>
      </c>
      <c r="N23" s="2">
        <f t="shared" si="14"/>
      </c>
      <c r="O23" s="70">
        <f t="shared" si="23"/>
        <v>24</v>
      </c>
      <c r="P23" s="113">
        <f t="shared" si="5"/>
        <v>0.1411764705882353</v>
      </c>
      <c r="Q23" s="72">
        <f t="shared" si="6"/>
        <v>19</v>
      </c>
      <c r="R23" s="72">
        <f t="shared" si="24"/>
        <v>42296</v>
      </c>
      <c r="S23" s="2">
        <f t="shared" si="15"/>
        <v>1</v>
      </c>
      <c r="T23" s="70">
        <f t="shared" si="25"/>
        <v>45</v>
      </c>
      <c r="U23" s="113">
        <f t="shared" si="7"/>
        <v>0.2647058823529412</v>
      </c>
      <c r="V23" s="72">
        <f t="shared" si="8"/>
        <v>19</v>
      </c>
      <c r="W23" s="72">
        <f t="shared" si="26"/>
        <v>42327</v>
      </c>
      <c r="X23" s="2">
        <f t="shared" si="16"/>
        <v>1</v>
      </c>
      <c r="Y23" s="70">
        <f t="shared" si="27"/>
        <v>66</v>
      </c>
      <c r="Z23" s="113">
        <f t="shared" si="9"/>
        <v>0.38823529411764707</v>
      </c>
      <c r="AA23" s="72">
        <f t="shared" si="10"/>
        <v>19</v>
      </c>
      <c r="AB23" s="72">
        <f t="shared" si="28"/>
        <v>42357</v>
      </c>
      <c r="AC23" s="2">
        <f t="shared" si="17"/>
      </c>
      <c r="AD23" s="70">
        <f t="shared" si="29"/>
        <v>85</v>
      </c>
      <c r="AE23" s="113">
        <f t="shared" si="11"/>
        <v>0.5</v>
      </c>
      <c r="AF23" s="67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1:256" ht="15.75" thickBot="1">
      <c r="A24" s="61"/>
      <c r="B24" s="72">
        <f t="shared" si="0"/>
        <v>20</v>
      </c>
      <c r="C24" s="72">
        <f t="shared" si="18"/>
        <v>42205</v>
      </c>
      <c r="D24" s="2">
        <f t="shared" si="12"/>
      </c>
      <c r="E24" s="70">
        <f t="shared" si="19"/>
        <v>0</v>
      </c>
      <c r="F24" s="113">
        <f t="shared" si="1"/>
        <v>0</v>
      </c>
      <c r="G24" s="72">
        <f t="shared" si="2"/>
        <v>20</v>
      </c>
      <c r="H24" s="75">
        <f t="shared" si="20"/>
        <v>42236</v>
      </c>
      <c r="I24" s="2">
        <f t="shared" si="13"/>
        <v>1</v>
      </c>
      <c r="J24" s="70">
        <f t="shared" si="21"/>
        <v>4</v>
      </c>
      <c r="K24" s="123">
        <f t="shared" si="3"/>
        <v>0.023529411764705882</v>
      </c>
      <c r="L24" s="72">
        <f t="shared" si="4"/>
        <v>20</v>
      </c>
      <c r="M24" s="72">
        <f t="shared" si="22"/>
        <v>42267</v>
      </c>
      <c r="N24" s="2">
        <f t="shared" si="14"/>
      </c>
      <c r="O24" s="70">
        <f t="shared" si="23"/>
        <v>24</v>
      </c>
      <c r="P24" s="113">
        <f t="shared" si="5"/>
        <v>0.1411764705882353</v>
      </c>
      <c r="Q24" s="72">
        <f t="shared" si="6"/>
        <v>20</v>
      </c>
      <c r="R24" s="72">
        <f t="shared" si="24"/>
        <v>42297</v>
      </c>
      <c r="S24" s="2">
        <f t="shared" si="15"/>
        <v>1</v>
      </c>
      <c r="T24" s="70">
        <f t="shared" si="25"/>
        <v>46</v>
      </c>
      <c r="U24" s="113">
        <f t="shared" si="7"/>
        <v>0.27058823529411763</v>
      </c>
      <c r="V24" s="72">
        <f t="shared" si="8"/>
        <v>20</v>
      </c>
      <c r="W24" s="72">
        <f t="shared" si="26"/>
        <v>42328</v>
      </c>
      <c r="X24" s="2">
        <f t="shared" si="16"/>
        <v>1</v>
      </c>
      <c r="Y24" s="70">
        <f t="shared" si="27"/>
        <v>67</v>
      </c>
      <c r="Z24" s="113">
        <f t="shared" si="9"/>
        <v>0.3941176470588235</v>
      </c>
      <c r="AA24" s="72">
        <f t="shared" si="10"/>
        <v>20</v>
      </c>
      <c r="AB24" s="72">
        <f t="shared" si="28"/>
        <v>42358</v>
      </c>
      <c r="AC24" s="2">
        <f t="shared" si="17"/>
      </c>
      <c r="AD24" s="70">
        <f t="shared" si="29"/>
        <v>85</v>
      </c>
      <c r="AE24" s="113">
        <f t="shared" si="11"/>
        <v>0.5</v>
      </c>
      <c r="AF24" s="67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256" ht="15.75" thickBot="1">
      <c r="A25" s="61"/>
      <c r="B25" s="72">
        <f t="shared" si="0"/>
        <v>21</v>
      </c>
      <c r="C25" s="72">
        <f t="shared" si="18"/>
        <v>42206</v>
      </c>
      <c r="D25" s="2">
        <f t="shared" si="12"/>
      </c>
      <c r="E25" s="70">
        <f t="shared" si="19"/>
        <v>0</v>
      </c>
      <c r="F25" s="113">
        <f t="shared" si="1"/>
        <v>0</v>
      </c>
      <c r="G25" s="72">
        <f t="shared" si="2"/>
        <v>21</v>
      </c>
      <c r="H25" s="75">
        <f t="shared" si="20"/>
        <v>42237</v>
      </c>
      <c r="I25" s="2">
        <f t="shared" si="13"/>
        <v>1</v>
      </c>
      <c r="J25" s="70">
        <f t="shared" si="21"/>
        <v>5</v>
      </c>
      <c r="K25" s="123">
        <f t="shared" si="3"/>
        <v>0.029411764705882353</v>
      </c>
      <c r="L25" s="72">
        <f t="shared" si="4"/>
        <v>21</v>
      </c>
      <c r="M25" s="72">
        <f t="shared" si="22"/>
        <v>42268</v>
      </c>
      <c r="N25" s="2">
        <f t="shared" si="14"/>
        <v>1</v>
      </c>
      <c r="O25" s="70">
        <f t="shared" si="23"/>
        <v>25</v>
      </c>
      <c r="P25" s="113">
        <f t="shared" si="5"/>
        <v>0.14705882352941177</v>
      </c>
      <c r="Q25" s="72">
        <f t="shared" si="6"/>
        <v>21</v>
      </c>
      <c r="R25" s="72">
        <f t="shared" si="24"/>
        <v>42298</v>
      </c>
      <c r="S25" s="2">
        <f t="shared" si="15"/>
        <v>1</v>
      </c>
      <c r="T25" s="70">
        <f t="shared" si="25"/>
        <v>47</v>
      </c>
      <c r="U25" s="113">
        <f t="shared" si="7"/>
        <v>0.27647058823529413</v>
      </c>
      <c r="V25" s="72">
        <f t="shared" si="8"/>
        <v>21</v>
      </c>
      <c r="W25" s="72">
        <f t="shared" si="26"/>
        <v>42329</v>
      </c>
      <c r="X25" s="2">
        <f t="shared" si="16"/>
      </c>
      <c r="Y25" s="70">
        <f t="shared" si="27"/>
        <v>67</v>
      </c>
      <c r="Z25" s="113">
        <f t="shared" si="9"/>
        <v>0.3941176470588235</v>
      </c>
      <c r="AA25" s="72">
        <f t="shared" si="10"/>
        <v>21</v>
      </c>
      <c r="AB25" s="72">
        <f t="shared" si="28"/>
        <v>42359</v>
      </c>
      <c r="AC25" s="2">
        <f t="shared" si="17"/>
      </c>
      <c r="AD25" s="70">
        <f t="shared" si="29"/>
        <v>85</v>
      </c>
      <c r="AE25" s="113">
        <f t="shared" si="11"/>
        <v>0.5</v>
      </c>
      <c r="AF25" s="67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</row>
    <row r="26" spans="1:256" ht="15.75" thickBot="1">
      <c r="A26" s="61"/>
      <c r="B26" s="72">
        <f t="shared" si="0"/>
        <v>22</v>
      </c>
      <c r="C26" s="72">
        <f t="shared" si="18"/>
        <v>42207</v>
      </c>
      <c r="D26" s="2">
        <f t="shared" si="12"/>
      </c>
      <c r="E26" s="70">
        <f t="shared" si="19"/>
        <v>0</v>
      </c>
      <c r="F26" s="113">
        <f t="shared" si="1"/>
        <v>0</v>
      </c>
      <c r="G26" s="72">
        <f t="shared" si="2"/>
        <v>22</v>
      </c>
      <c r="H26" s="75">
        <f t="shared" si="20"/>
        <v>42238</v>
      </c>
      <c r="I26" s="2">
        <f t="shared" si="13"/>
      </c>
      <c r="J26" s="70">
        <f t="shared" si="21"/>
        <v>5</v>
      </c>
      <c r="K26" s="123">
        <f t="shared" si="3"/>
        <v>0.029411764705882353</v>
      </c>
      <c r="L26" s="72">
        <f t="shared" si="4"/>
        <v>22</v>
      </c>
      <c r="M26" s="72">
        <f t="shared" si="22"/>
        <v>42269</v>
      </c>
      <c r="N26" s="2">
        <f t="shared" si="14"/>
        <v>1</v>
      </c>
      <c r="O26" s="70">
        <f t="shared" si="23"/>
        <v>26</v>
      </c>
      <c r="P26" s="113">
        <f t="shared" si="5"/>
        <v>0.15294117647058825</v>
      </c>
      <c r="Q26" s="72">
        <f t="shared" si="6"/>
        <v>22</v>
      </c>
      <c r="R26" s="72">
        <f t="shared" si="24"/>
        <v>42299</v>
      </c>
      <c r="S26" s="2">
        <f t="shared" si="15"/>
        <v>1</v>
      </c>
      <c r="T26" s="70">
        <f t="shared" si="25"/>
        <v>48</v>
      </c>
      <c r="U26" s="113">
        <f t="shared" si="7"/>
        <v>0.2823529411764706</v>
      </c>
      <c r="V26" s="72">
        <f t="shared" si="8"/>
        <v>22</v>
      </c>
      <c r="W26" s="72">
        <f t="shared" si="26"/>
        <v>42330</v>
      </c>
      <c r="X26" s="2">
        <f t="shared" si="16"/>
      </c>
      <c r="Y26" s="70">
        <f t="shared" si="27"/>
        <v>67</v>
      </c>
      <c r="Z26" s="113">
        <f t="shared" si="9"/>
        <v>0.3941176470588235</v>
      </c>
      <c r="AA26" s="72">
        <f t="shared" si="10"/>
        <v>22</v>
      </c>
      <c r="AB26" s="72">
        <f t="shared" si="28"/>
        <v>42360</v>
      </c>
      <c r="AC26" s="2">
        <f t="shared" si="17"/>
      </c>
      <c r="AD26" s="70">
        <f t="shared" si="29"/>
        <v>85</v>
      </c>
      <c r="AE26" s="113">
        <f t="shared" si="11"/>
        <v>0.5</v>
      </c>
      <c r="AF26" s="67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</row>
    <row r="27" spans="1:256" ht="15.75" thickBot="1">
      <c r="A27" s="61"/>
      <c r="B27" s="72">
        <f t="shared" si="0"/>
        <v>23</v>
      </c>
      <c r="C27" s="72">
        <f t="shared" si="18"/>
        <v>42208</v>
      </c>
      <c r="D27" s="2">
        <f t="shared" si="12"/>
      </c>
      <c r="E27" s="70">
        <f t="shared" si="19"/>
        <v>0</v>
      </c>
      <c r="F27" s="113">
        <f t="shared" si="1"/>
        <v>0</v>
      </c>
      <c r="G27" s="72">
        <f t="shared" si="2"/>
        <v>23</v>
      </c>
      <c r="H27" s="75">
        <f t="shared" si="20"/>
        <v>42239</v>
      </c>
      <c r="I27" s="2">
        <f t="shared" si="13"/>
      </c>
      <c r="J27" s="70">
        <f t="shared" si="21"/>
        <v>5</v>
      </c>
      <c r="K27" s="123">
        <f t="shared" si="3"/>
        <v>0.029411764705882353</v>
      </c>
      <c r="L27" s="72">
        <f t="shared" si="4"/>
        <v>23</v>
      </c>
      <c r="M27" s="72">
        <f t="shared" si="22"/>
        <v>42270</v>
      </c>
      <c r="N27" s="2">
        <f t="shared" si="14"/>
        <v>1</v>
      </c>
      <c r="O27" s="70">
        <f t="shared" si="23"/>
        <v>27</v>
      </c>
      <c r="P27" s="113">
        <f t="shared" si="5"/>
        <v>0.1588235294117647</v>
      </c>
      <c r="Q27" s="72">
        <f t="shared" si="6"/>
        <v>23</v>
      </c>
      <c r="R27" s="72">
        <f t="shared" si="24"/>
        <v>42300</v>
      </c>
      <c r="S27" s="2">
        <f t="shared" si="15"/>
        <v>1</v>
      </c>
      <c r="T27" s="70">
        <f t="shared" si="25"/>
        <v>49</v>
      </c>
      <c r="U27" s="113">
        <f t="shared" si="7"/>
        <v>0.28823529411764703</v>
      </c>
      <c r="V27" s="72">
        <f t="shared" si="8"/>
        <v>23</v>
      </c>
      <c r="W27" s="72">
        <f t="shared" si="26"/>
        <v>42331</v>
      </c>
      <c r="X27" s="2">
        <f t="shared" si="16"/>
        <v>1</v>
      </c>
      <c r="Y27" s="70">
        <f t="shared" si="27"/>
        <v>68</v>
      </c>
      <c r="Z27" s="113">
        <f t="shared" si="9"/>
        <v>0.4</v>
      </c>
      <c r="AA27" s="72">
        <f t="shared" si="10"/>
        <v>23</v>
      </c>
      <c r="AB27" s="72">
        <f t="shared" si="28"/>
        <v>42361</v>
      </c>
      <c r="AC27" s="2">
        <f t="shared" si="17"/>
      </c>
      <c r="AD27" s="70">
        <f t="shared" si="29"/>
        <v>85</v>
      </c>
      <c r="AE27" s="113">
        <f t="shared" si="11"/>
        <v>0.5</v>
      </c>
      <c r="AF27" s="67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</row>
    <row r="28" spans="1:256" ht="15.75" thickBot="1">
      <c r="A28" s="61"/>
      <c r="B28" s="72">
        <f t="shared" si="0"/>
        <v>24</v>
      </c>
      <c r="C28" s="72">
        <f t="shared" si="18"/>
        <v>42209</v>
      </c>
      <c r="D28" s="2">
        <f t="shared" si="12"/>
      </c>
      <c r="E28" s="70">
        <f t="shared" si="19"/>
        <v>0</v>
      </c>
      <c r="F28" s="113">
        <f t="shared" si="1"/>
        <v>0</v>
      </c>
      <c r="G28" s="72">
        <f t="shared" si="2"/>
        <v>24</v>
      </c>
      <c r="H28" s="75">
        <f t="shared" si="20"/>
        <v>42240</v>
      </c>
      <c r="I28" s="2">
        <f t="shared" si="13"/>
        <v>1</v>
      </c>
      <c r="J28" s="70">
        <f t="shared" si="21"/>
        <v>6</v>
      </c>
      <c r="K28" s="123">
        <f t="shared" si="3"/>
        <v>0.03529411764705882</v>
      </c>
      <c r="L28" s="72">
        <f t="shared" si="4"/>
        <v>24</v>
      </c>
      <c r="M28" s="72">
        <f t="shared" si="22"/>
        <v>42271</v>
      </c>
      <c r="N28" s="2">
        <f t="shared" si="14"/>
        <v>1</v>
      </c>
      <c r="O28" s="70">
        <f t="shared" si="23"/>
        <v>28</v>
      </c>
      <c r="P28" s="113">
        <f t="shared" si="5"/>
        <v>0.16470588235294117</v>
      </c>
      <c r="Q28" s="72">
        <f t="shared" si="6"/>
        <v>24</v>
      </c>
      <c r="R28" s="72">
        <f t="shared" si="24"/>
        <v>42301</v>
      </c>
      <c r="S28" s="2">
        <f t="shared" si="15"/>
      </c>
      <c r="T28" s="70">
        <f t="shared" si="25"/>
        <v>49</v>
      </c>
      <c r="U28" s="113">
        <f t="shared" si="7"/>
        <v>0.28823529411764703</v>
      </c>
      <c r="V28" s="72">
        <f t="shared" si="8"/>
        <v>24</v>
      </c>
      <c r="W28" s="72">
        <f t="shared" si="26"/>
        <v>42332</v>
      </c>
      <c r="X28" s="2">
        <f t="shared" si="16"/>
        <v>1</v>
      </c>
      <c r="Y28" s="70">
        <f t="shared" si="27"/>
        <v>69</v>
      </c>
      <c r="Z28" s="113">
        <f t="shared" si="9"/>
        <v>0.40588235294117647</v>
      </c>
      <c r="AA28" s="72">
        <f t="shared" si="10"/>
        <v>24</v>
      </c>
      <c r="AB28" s="72">
        <f t="shared" si="28"/>
        <v>42362</v>
      </c>
      <c r="AC28" s="2">
        <f t="shared" si="17"/>
      </c>
      <c r="AD28" s="70">
        <f t="shared" si="29"/>
        <v>85</v>
      </c>
      <c r="AE28" s="113">
        <f t="shared" si="11"/>
        <v>0.5</v>
      </c>
      <c r="AF28" s="67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</row>
    <row r="29" spans="1:256" ht="15.75" thickBot="1">
      <c r="A29" s="61"/>
      <c r="B29" s="72">
        <f t="shared" si="0"/>
        <v>25</v>
      </c>
      <c r="C29" s="72">
        <f t="shared" si="18"/>
        <v>42210</v>
      </c>
      <c r="D29" s="2">
        <f t="shared" si="12"/>
      </c>
      <c r="E29" s="70">
        <f t="shared" si="19"/>
        <v>0</v>
      </c>
      <c r="F29" s="113">
        <f t="shared" si="1"/>
        <v>0</v>
      </c>
      <c r="G29" s="72">
        <f t="shared" si="2"/>
        <v>25</v>
      </c>
      <c r="H29" s="75">
        <f t="shared" si="20"/>
        <v>42241</v>
      </c>
      <c r="I29" s="2">
        <f t="shared" si="13"/>
        <v>1</v>
      </c>
      <c r="J29" s="70">
        <f t="shared" si="21"/>
        <v>7</v>
      </c>
      <c r="K29" s="123">
        <f t="shared" si="3"/>
        <v>0.041176470588235294</v>
      </c>
      <c r="L29" s="72">
        <f t="shared" si="4"/>
        <v>25</v>
      </c>
      <c r="M29" s="72">
        <f t="shared" si="22"/>
        <v>42272</v>
      </c>
      <c r="N29" s="2">
        <f t="shared" si="14"/>
        <v>1</v>
      </c>
      <c r="O29" s="70">
        <f t="shared" si="23"/>
        <v>29</v>
      </c>
      <c r="P29" s="113">
        <f t="shared" si="5"/>
        <v>0.17058823529411765</v>
      </c>
      <c r="Q29" s="72">
        <f t="shared" si="6"/>
        <v>25</v>
      </c>
      <c r="R29" s="72">
        <f t="shared" si="24"/>
        <v>42302</v>
      </c>
      <c r="S29" s="2">
        <f t="shared" si="15"/>
      </c>
      <c r="T29" s="70">
        <f t="shared" si="25"/>
        <v>49</v>
      </c>
      <c r="U29" s="113">
        <f t="shared" si="7"/>
        <v>0.28823529411764703</v>
      </c>
      <c r="V29" s="72">
        <f t="shared" si="8"/>
        <v>25</v>
      </c>
      <c r="W29" s="72">
        <f t="shared" si="26"/>
        <v>42333</v>
      </c>
      <c r="X29" s="2">
        <f t="shared" si="16"/>
        <v>1</v>
      </c>
      <c r="Y29" s="70">
        <f t="shared" si="27"/>
        <v>70</v>
      </c>
      <c r="Z29" s="113">
        <f t="shared" si="9"/>
        <v>0.4117647058823529</v>
      </c>
      <c r="AA29" s="72">
        <f t="shared" si="10"/>
        <v>25</v>
      </c>
      <c r="AB29" s="72">
        <f t="shared" si="28"/>
        <v>42363</v>
      </c>
      <c r="AC29" s="2">
        <f t="shared" si="17"/>
      </c>
      <c r="AD29" s="70">
        <f t="shared" si="29"/>
        <v>85</v>
      </c>
      <c r="AE29" s="113">
        <f t="shared" si="11"/>
        <v>0.5</v>
      </c>
      <c r="AF29" s="67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</row>
    <row r="30" spans="1:256" ht="15.75" thickBot="1">
      <c r="A30" s="61"/>
      <c r="B30" s="72">
        <f t="shared" si="0"/>
        <v>26</v>
      </c>
      <c r="C30" s="72">
        <f t="shared" si="18"/>
        <v>42211</v>
      </c>
      <c r="D30" s="2">
        <f t="shared" si="12"/>
      </c>
      <c r="E30" s="70">
        <f t="shared" si="19"/>
        <v>0</v>
      </c>
      <c r="F30" s="113">
        <f t="shared" si="1"/>
        <v>0</v>
      </c>
      <c r="G30" s="72">
        <f t="shared" si="2"/>
        <v>26</v>
      </c>
      <c r="H30" s="75">
        <f t="shared" si="20"/>
        <v>42242</v>
      </c>
      <c r="I30" s="2">
        <f t="shared" si="13"/>
        <v>1</v>
      </c>
      <c r="J30" s="70">
        <f t="shared" si="21"/>
        <v>8</v>
      </c>
      <c r="K30" s="123">
        <f t="shared" si="3"/>
        <v>0.047058823529411764</v>
      </c>
      <c r="L30" s="72">
        <f t="shared" si="4"/>
        <v>26</v>
      </c>
      <c r="M30" s="72">
        <f t="shared" si="22"/>
        <v>42273</v>
      </c>
      <c r="N30" s="2">
        <f t="shared" si="14"/>
      </c>
      <c r="O30" s="70">
        <f t="shared" si="23"/>
        <v>29</v>
      </c>
      <c r="P30" s="113">
        <f t="shared" si="5"/>
        <v>0.17058823529411765</v>
      </c>
      <c r="Q30" s="72">
        <f t="shared" si="6"/>
        <v>26</v>
      </c>
      <c r="R30" s="72">
        <f t="shared" si="24"/>
        <v>42303</v>
      </c>
      <c r="S30" s="2">
        <f t="shared" si="15"/>
        <v>1</v>
      </c>
      <c r="T30" s="70">
        <f t="shared" si="25"/>
        <v>50</v>
      </c>
      <c r="U30" s="113">
        <f t="shared" si="7"/>
        <v>0.29411764705882354</v>
      </c>
      <c r="V30" s="72">
        <f t="shared" si="8"/>
        <v>26</v>
      </c>
      <c r="W30" s="72">
        <f t="shared" si="26"/>
        <v>42334</v>
      </c>
      <c r="X30" s="2">
        <f t="shared" si="16"/>
      </c>
      <c r="Y30" s="70">
        <f t="shared" si="27"/>
        <v>70</v>
      </c>
      <c r="Z30" s="113">
        <f t="shared" si="9"/>
        <v>0.4117647058823529</v>
      </c>
      <c r="AA30" s="72">
        <f t="shared" si="10"/>
        <v>26</v>
      </c>
      <c r="AB30" s="72">
        <f t="shared" si="28"/>
        <v>42364</v>
      </c>
      <c r="AC30" s="2">
        <f t="shared" si="17"/>
      </c>
      <c r="AD30" s="70">
        <f t="shared" si="29"/>
        <v>85</v>
      </c>
      <c r="AE30" s="113">
        <f t="shared" si="11"/>
        <v>0.5</v>
      </c>
      <c r="AF30" s="67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</row>
    <row r="31" spans="1:256" ht="15.75" thickBot="1">
      <c r="A31" s="61"/>
      <c r="B31" s="72">
        <f t="shared" si="0"/>
        <v>27</v>
      </c>
      <c r="C31" s="72">
        <f t="shared" si="18"/>
        <v>42212</v>
      </c>
      <c r="D31" s="2">
        <f t="shared" si="12"/>
      </c>
      <c r="E31" s="70">
        <f t="shared" si="19"/>
        <v>0</v>
      </c>
      <c r="F31" s="113">
        <f t="shared" si="1"/>
        <v>0</v>
      </c>
      <c r="G31" s="72">
        <f t="shared" si="2"/>
        <v>27</v>
      </c>
      <c r="H31" s="75">
        <f t="shared" si="20"/>
        <v>42243</v>
      </c>
      <c r="I31" s="2">
        <f t="shared" si="13"/>
        <v>1</v>
      </c>
      <c r="J31" s="70">
        <f t="shared" si="21"/>
        <v>9</v>
      </c>
      <c r="K31" s="123">
        <f t="shared" si="3"/>
        <v>0.052941176470588235</v>
      </c>
      <c r="L31" s="72">
        <f t="shared" si="4"/>
        <v>27</v>
      </c>
      <c r="M31" s="72">
        <f t="shared" si="22"/>
        <v>42274</v>
      </c>
      <c r="N31" s="2">
        <f t="shared" si="14"/>
      </c>
      <c r="O31" s="70">
        <f t="shared" si="23"/>
        <v>29</v>
      </c>
      <c r="P31" s="113">
        <f t="shared" si="5"/>
        <v>0.17058823529411765</v>
      </c>
      <c r="Q31" s="72">
        <f t="shared" si="6"/>
        <v>27</v>
      </c>
      <c r="R31" s="72">
        <f t="shared" si="24"/>
        <v>42304</v>
      </c>
      <c r="S31" s="2">
        <f t="shared" si="15"/>
        <v>1</v>
      </c>
      <c r="T31" s="70">
        <f t="shared" si="25"/>
        <v>51</v>
      </c>
      <c r="U31" s="113">
        <f t="shared" si="7"/>
        <v>0.3</v>
      </c>
      <c r="V31" s="72">
        <f t="shared" si="8"/>
        <v>27</v>
      </c>
      <c r="W31" s="72">
        <f t="shared" si="26"/>
        <v>42335</v>
      </c>
      <c r="X31" s="2">
        <f t="shared" si="16"/>
      </c>
      <c r="Y31" s="70">
        <f t="shared" si="27"/>
        <v>70</v>
      </c>
      <c r="Z31" s="113">
        <f t="shared" si="9"/>
        <v>0.4117647058823529</v>
      </c>
      <c r="AA31" s="72">
        <f t="shared" si="10"/>
        <v>27</v>
      </c>
      <c r="AB31" s="72">
        <f t="shared" si="28"/>
        <v>42365</v>
      </c>
      <c r="AC31" s="2">
        <f t="shared" si="17"/>
      </c>
      <c r="AD31" s="70">
        <f t="shared" si="29"/>
        <v>85</v>
      </c>
      <c r="AE31" s="113">
        <f t="shared" si="11"/>
        <v>0.5</v>
      </c>
      <c r="AF31" s="67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</row>
    <row r="32" spans="1:256" ht="15.75" thickBot="1">
      <c r="A32" s="61"/>
      <c r="B32" s="72">
        <f t="shared" si="0"/>
        <v>28</v>
      </c>
      <c r="C32" s="72">
        <f t="shared" si="18"/>
        <v>42213</v>
      </c>
      <c r="D32" s="2">
        <f t="shared" si="12"/>
      </c>
      <c r="E32" s="70">
        <f t="shared" si="19"/>
        <v>0</v>
      </c>
      <c r="F32" s="113">
        <f t="shared" si="1"/>
        <v>0</v>
      </c>
      <c r="G32" s="72">
        <f t="shared" si="2"/>
        <v>28</v>
      </c>
      <c r="H32" s="75">
        <f t="shared" si="20"/>
        <v>42244</v>
      </c>
      <c r="I32" s="2">
        <f t="shared" si="13"/>
        <v>1</v>
      </c>
      <c r="J32" s="70">
        <f t="shared" si="21"/>
        <v>10</v>
      </c>
      <c r="K32" s="123">
        <f t="shared" si="3"/>
        <v>0.058823529411764705</v>
      </c>
      <c r="L32" s="72">
        <f t="shared" si="4"/>
        <v>28</v>
      </c>
      <c r="M32" s="72">
        <f t="shared" si="22"/>
        <v>42275</v>
      </c>
      <c r="N32" s="2">
        <f t="shared" si="14"/>
        <v>1</v>
      </c>
      <c r="O32" s="70">
        <f t="shared" si="23"/>
        <v>30</v>
      </c>
      <c r="P32" s="113">
        <f t="shared" si="5"/>
        <v>0.17647058823529413</v>
      </c>
      <c r="Q32" s="72">
        <f t="shared" si="6"/>
        <v>28</v>
      </c>
      <c r="R32" s="72">
        <f t="shared" si="24"/>
        <v>42305</v>
      </c>
      <c r="S32" s="2">
        <f t="shared" si="15"/>
        <v>1</v>
      </c>
      <c r="T32" s="70">
        <f t="shared" si="25"/>
        <v>52</v>
      </c>
      <c r="U32" s="113">
        <f t="shared" si="7"/>
        <v>0.3058823529411765</v>
      </c>
      <c r="V32" s="72">
        <f t="shared" si="8"/>
        <v>28</v>
      </c>
      <c r="W32" s="72">
        <f t="shared" si="26"/>
        <v>42336</v>
      </c>
      <c r="X32" s="2">
        <f t="shared" si="16"/>
      </c>
      <c r="Y32" s="70">
        <f t="shared" si="27"/>
        <v>70</v>
      </c>
      <c r="Z32" s="113">
        <f t="shared" si="9"/>
        <v>0.4117647058823529</v>
      </c>
      <c r="AA32" s="72">
        <f t="shared" si="10"/>
        <v>28</v>
      </c>
      <c r="AB32" s="72">
        <f t="shared" si="28"/>
        <v>42366</v>
      </c>
      <c r="AC32" s="2">
        <f t="shared" si="17"/>
      </c>
      <c r="AD32" s="70">
        <f t="shared" si="29"/>
        <v>85</v>
      </c>
      <c r="AE32" s="113">
        <f t="shared" si="11"/>
        <v>0.5</v>
      </c>
      <c r="AF32" s="67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</row>
    <row r="33" spans="1:256" ht="15.75" thickBot="1">
      <c r="A33" s="61"/>
      <c r="B33" s="72">
        <f t="shared" si="0"/>
        <v>29</v>
      </c>
      <c r="C33" s="72">
        <f t="shared" si="18"/>
        <v>42214</v>
      </c>
      <c r="D33" s="2">
        <f t="shared" si="12"/>
      </c>
      <c r="E33" s="70">
        <f t="shared" si="19"/>
        <v>0</v>
      </c>
      <c r="F33" s="113">
        <f t="shared" si="1"/>
        <v>0</v>
      </c>
      <c r="G33" s="72">
        <f t="shared" si="2"/>
        <v>29</v>
      </c>
      <c r="H33" s="75">
        <f t="shared" si="20"/>
        <v>42245</v>
      </c>
      <c r="I33" s="2">
        <f t="shared" si="13"/>
      </c>
      <c r="J33" s="70">
        <f t="shared" si="21"/>
        <v>10</v>
      </c>
      <c r="K33" s="123">
        <f t="shared" si="3"/>
        <v>0.058823529411764705</v>
      </c>
      <c r="L33" s="72">
        <f t="shared" si="4"/>
        <v>29</v>
      </c>
      <c r="M33" s="72">
        <f t="shared" si="22"/>
        <v>42276</v>
      </c>
      <c r="N33" s="2">
        <f t="shared" si="14"/>
        <v>1</v>
      </c>
      <c r="O33" s="70">
        <f t="shared" si="23"/>
        <v>31</v>
      </c>
      <c r="P33" s="113">
        <f t="shared" si="5"/>
        <v>0.18235294117647058</v>
      </c>
      <c r="Q33" s="72">
        <f t="shared" si="6"/>
        <v>29</v>
      </c>
      <c r="R33" s="72">
        <f t="shared" si="24"/>
        <v>42306</v>
      </c>
      <c r="S33" s="2">
        <f t="shared" si="15"/>
      </c>
      <c r="T33" s="70">
        <f t="shared" si="25"/>
        <v>52</v>
      </c>
      <c r="U33" s="113">
        <f t="shared" si="7"/>
        <v>0.3058823529411765</v>
      </c>
      <c r="V33" s="72">
        <f t="shared" si="8"/>
        <v>29</v>
      </c>
      <c r="W33" s="72">
        <f t="shared" si="26"/>
        <v>42337</v>
      </c>
      <c r="X33" s="2">
        <f t="shared" si="16"/>
      </c>
      <c r="Y33" s="70">
        <f t="shared" si="27"/>
        <v>70</v>
      </c>
      <c r="Z33" s="113">
        <f t="shared" si="9"/>
        <v>0.4117647058823529</v>
      </c>
      <c r="AA33" s="72">
        <f t="shared" si="10"/>
        <v>29</v>
      </c>
      <c r="AB33" s="72">
        <f t="shared" si="28"/>
        <v>42367</v>
      </c>
      <c r="AC33" s="2">
        <f t="shared" si="17"/>
      </c>
      <c r="AD33" s="70">
        <f t="shared" si="29"/>
        <v>85</v>
      </c>
      <c r="AE33" s="113">
        <f t="shared" si="11"/>
        <v>0.5</v>
      </c>
      <c r="AF33" s="67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</row>
    <row r="34" spans="1:256" ht="15.75" thickBot="1">
      <c r="A34" s="61"/>
      <c r="B34" s="72">
        <f t="shared" si="0"/>
        <v>30</v>
      </c>
      <c r="C34" s="72">
        <f t="shared" si="18"/>
        <v>42215</v>
      </c>
      <c r="D34" s="2">
        <f t="shared" si="12"/>
      </c>
      <c r="E34" s="70">
        <f t="shared" si="19"/>
        <v>0</v>
      </c>
      <c r="F34" s="113">
        <f t="shared" si="1"/>
        <v>0</v>
      </c>
      <c r="G34" s="72">
        <f t="shared" si="2"/>
        <v>30</v>
      </c>
      <c r="H34" s="75">
        <f t="shared" si="20"/>
        <v>42246</v>
      </c>
      <c r="I34" s="2">
        <f t="shared" si="13"/>
      </c>
      <c r="J34" s="70">
        <f t="shared" si="21"/>
        <v>10</v>
      </c>
      <c r="K34" s="123">
        <f t="shared" si="3"/>
        <v>0.058823529411764705</v>
      </c>
      <c r="L34" s="72">
        <f t="shared" si="4"/>
        <v>30</v>
      </c>
      <c r="M34" s="72">
        <f t="shared" si="22"/>
        <v>42277</v>
      </c>
      <c r="N34" s="2">
        <f t="shared" si="14"/>
        <v>1</v>
      </c>
      <c r="O34" s="70">
        <f t="shared" si="23"/>
        <v>32</v>
      </c>
      <c r="P34" s="113">
        <f t="shared" si="5"/>
        <v>0.18823529411764706</v>
      </c>
      <c r="Q34" s="72">
        <f t="shared" si="6"/>
        <v>30</v>
      </c>
      <c r="R34" s="72">
        <f t="shared" si="24"/>
        <v>42307</v>
      </c>
      <c r="S34" s="2">
        <f t="shared" si="15"/>
      </c>
      <c r="T34" s="70">
        <f t="shared" si="25"/>
        <v>52</v>
      </c>
      <c r="U34" s="113">
        <f t="shared" si="7"/>
        <v>0.3058823529411765</v>
      </c>
      <c r="V34" s="72">
        <f t="shared" si="8"/>
        <v>30</v>
      </c>
      <c r="W34" s="72">
        <f t="shared" si="26"/>
        <v>42338</v>
      </c>
      <c r="X34" s="2">
        <f t="shared" si="16"/>
        <v>1</v>
      </c>
      <c r="Y34" s="70">
        <f t="shared" si="27"/>
        <v>71</v>
      </c>
      <c r="Z34" s="113">
        <f t="shared" si="9"/>
        <v>0.4176470588235294</v>
      </c>
      <c r="AA34" s="72">
        <f t="shared" si="10"/>
        <v>30</v>
      </c>
      <c r="AB34" s="72">
        <f t="shared" si="28"/>
        <v>42368</v>
      </c>
      <c r="AC34" s="2">
        <f t="shared" si="17"/>
      </c>
      <c r="AD34" s="70">
        <f t="shared" si="29"/>
        <v>85</v>
      </c>
      <c r="AE34" s="113">
        <f t="shared" si="11"/>
        <v>0.5</v>
      </c>
      <c r="AF34" s="67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</row>
    <row r="35" spans="1:256" ht="15.75" thickBot="1">
      <c r="A35" s="61"/>
      <c r="B35" s="72">
        <f t="shared" si="0"/>
        <v>31</v>
      </c>
      <c r="C35" s="72">
        <f t="shared" si="18"/>
        <v>42216</v>
      </c>
      <c r="D35" s="2">
        <f t="shared" si="12"/>
      </c>
      <c r="E35" s="70">
        <f t="shared" si="19"/>
        <v>0</v>
      </c>
      <c r="F35" s="114">
        <f t="shared" si="1"/>
        <v>0</v>
      </c>
      <c r="G35" s="72">
        <f t="shared" si="2"/>
        <v>31</v>
      </c>
      <c r="H35" s="72">
        <f t="shared" si="20"/>
        <v>42247</v>
      </c>
      <c r="I35" s="2">
        <f t="shared" si="13"/>
        <v>1</v>
      </c>
      <c r="J35" s="70">
        <f t="shared" si="21"/>
        <v>11</v>
      </c>
      <c r="K35" s="124">
        <f t="shared" si="3"/>
        <v>0.06470588235294118</v>
      </c>
      <c r="L35" s="72"/>
      <c r="M35" s="72"/>
      <c r="N35" s="73"/>
      <c r="O35" s="74"/>
      <c r="P35" s="75"/>
      <c r="Q35" s="72">
        <f t="shared" si="6"/>
        <v>31</v>
      </c>
      <c r="R35" s="72">
        <f t="shared" si="24"/>
        <v>42308</v>
      </c>
      <c r="S35" s="2">
        <f t="shared" si="15"/>
      </c>
      <c r="T35" s="70">
        <f t="shared" si="25"/>
        <v>52</v>
      </c>
      <c r="U35" s="114">
        <f t="shared" si="7"/>
        <v>0.3058823529411765</v>
      </c>
      <c r="V35" s="72"/>
      <c r="W35" s="72"/>
      <c r="X35" s="73"/>
      <c r="Y35" s="74"/>
      <c r="Z35" s="75"/>
      <c r="AA35" s="72">
        <f t="shared" si="10"/>
        <v>31</v>
      </c>
      <c r="AB35" s="72">
        <f t="shared" si="28"/>
        <v>42369</v>
      </c>
      <c r="AC35" s="2">
        <f t="shared" si="17"/>
      </c>
      <c r="AD35" s="70">
        <f t="shared" si="29"/>
        <v>85</v>
      </c>
      <c r="AE35" s="114">
        <f t="shared" si="11"/>
        <v>0.5</v>
      </c>
      <c r="AF35" s="67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</row>
    <row r="36" spans="1:31" ht="13.5" customHeight="1">
      <c r="A3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</row>
    <row r="37" spans="1:31" ht="15">
      <c r="A37"/>
      <c r="B37"/>
      <c r="C37"/>
      <c r="D37" s="77">
        <f>SUM(D5:D35)</f>
        <v>0</v>
      </c>
      <c r="E37"/>
      <c r="F37"/>
      <c r="G37"/>
      <c r="H37"/>
      <c r="I37" s="77">
        <f>SUM(I5:I35)</f>
        <v>11</v>
      </c>
      <c r="J37"/>
      <c r="K37"/>
      <c r="L37"/>
      <c r="M37"/>
      <c r="N37" s="77">
        <f>SUM(N5:N35)</f>
        <v>21</v>
      </c>
      <c r="O37"/>
      <c r="P37"/>
      <c r="Q37"/>
      <c r="R37"/>
      <c r="S37" s="77">
        <f>SUM(S5:S35)</f>
        <v>20</v>
      </c>
      <c r="T37"/>
      <c r="U37"/>
      <c r="V37"/>
      <c r="W37"/>
      <c r="X37" s="77">
        <f>SUM(X5:X35)</f>
        <v>19</v>
      </c>
      <c r="Y37"/>
      <c r="Z37"/>
      <c r="AA37"/>
      <c r="AB37"/>
      <c r="AC37" s="77">
        <f>SUM(AC5:AC35)</f>
        <v>14</v>
      </c>
      <c r="AD37"/>
      <c r="AE37"/>
    </row>
    <row r="38" spans="1:31" ht="12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 s="77"/>
      <c r="AD38"/>
      <c r="AE38"/>
    </row>
    <row r="39" ht="12.75" customHeight="1"/>
    <row r="40" spans="1:3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 s="78" t="s">
        <v>44</v>
      </c>
      <c r="AA40"/>
      <c r="AB40"/>
      <c r="AC40" s="77">
        <f>SUM(AC37,X37,S37,N37,I37,D37)</f>
        <v>85</v>
      </c>
      <c r="AD40"/>
      <c r="AE40"/>
    </row>
    <row r="41" spans="1:256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 s="78"/>
      <c r="AA41"/>
      <c r="AB41"/>
      <c r="AC41" s="79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31" ht="16.5">
      <c r="A42"/>
      <c r="B42" s="60" t="s">
        <v>32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</row>
    <row r="43" spans="1:31" ht="16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60">
        <f>YEAR(SEDATE)</f>
        <v>2016</v>
      </c>
      <c r="Y43" s="63"/>
      <c r="Z43" s="63"/>
      <c r="AA43" s="63"/>
      <c r="AB43" s="63"/>
      <c r="AC43" s="63"/>
      <c r="AD43"/>
      <c r="AE43"/>
    </row>
    <row r="44" ht="13.5" customHeight="1"/>
    <row r="45" spans="1:256" ht="15.75" thickBot="1">
      <c r="A45"/>
      <c r="B45" s="65" t="s">
        <v>33</v>
      </c>
      <c r="C45" s="65"/>
      <c r="D45" s="66"/>
      <c r="E45" s="66"/>
      <c r="F45" s="66"/>
      <c r="G45" s="65" t="s">
        <v>37</v>
      </c>
      <c r="H45" s="65"/>
      <c r="I45" s="66"/>
      <c r="J45" s="66"/>
      <c r="K45" s="66"/>
      <c r="L45" s="65" t="s">
        <v>39</v>
      </c>
      <c r="M45" s="65"/>
      <c r="N45" s="66"/>
      <c r="O45" s="66"/>
      <c r="P45" s="66"/>
      <c r="Q45" s="65" t="s">
        <v>41</v>
      </c>
      <c r="R45" s="65"/>
      <c r="S45" s="66"/>
      <c r="T45" s="66"/>
      <c r="U45" s="66"/>
      <c r="V45" s="65" t="s">
        <v>43</v>
      </c>
      <c r="W45" s="65"/>
      <c r="X45" s="66"/>
      <c r="Y45" s="66"/>
      <c r="Z45" s="66"/>
      <c r="AA45" s="65" t="s">
        <v>47</v>
      </c>
      <c r="AB45" s="65"/>
      <c r="AC45" s="66"/>
      <c r="AD45" s="66"/>
      <c r="AE45" s="66"/>
      <c r="AF45" s="67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spans="1:256" ht="15.75" thickBot="1">
      <c r="A46"/>
      <c r="B46" s="72">
        <f aca="true" t="shared" si="30" ref="B46:B76">DAY(C46)</f>
        <v>1</v>
      </c>
      <c r="C46" s="68">
        <f>AB35+1</f>
        <v>42370</v>
      </c>
      <c r="D46" s="2">
        <f>IF(AND(AND(OR(AND(C46&gt;=FSDATE,C46&lt;=FEDATE),AND(C46&gt;=SSDATE,C46&lt;=SEDATE)),AND(WEEKDAY(C46)&gt;1,WEEKDAY(C46)&lt;7)),ISERROR(MATCH(C46,HLIST,0)-1)),2,"")</f>
      </c>
      <c r="E46" s="70">
        <f>IF(ISNUMBER(D46),1,0)</f>
        <v>0</v>
      </c>
      <c r="F46" s="113">
        <f aca="true" t="shared" si="31" ref="F46:F76">0.5*(E46)/STOTAL+0.5</f>
        <v>0.5</v>
      </c>
      <c r="G46" s="72">
        <f aca="true" t="shared" si="32" ref="G46:G73">DAY(H46)</f>
        <v>1</v>
      </c>
      <c r="H46" s="68">
        <f>C76+1</f>
        <v>42401</v>
      </c>
      <c r="I46" s="2">
        <f>IF(AND(AND(OR(AND(H46&gt;=FSDATE,H46&lt;=FEDATE),AND(H46&gt;=SSDATE,H46&lt;=SEDATE)),AND(WEEKDAY(H46)&gt;1,WEEKDAY(H46)&lt;7)),ISERROR(MATCH(H46,HLIST,0)-1)),2,"")</f>
        <v>2</v>
      </c>
      <c r="J46" s="70">
        <f>IF(ISNUMBER(I46),E76+1,E76)</f>
        <v>17</v>
      </c>
      <c r="K46" s="113">
        <f aca="true" t="shared" si="33" ref="K46:K73">0.5*(J46)/STOTAL+0.5</f>
        <v>0.6011904761904762</v>
      </c>
      <c r="L46" s="72">
        <f aca="true" t="shared" si="34" ref="L46:L76">DAY(M46)</f>
        <v>1</v>
      </c>
      <c r="M46" s="68">
        <f>IF(MOD((YEAR(H73)-1900),4)=0,H73+2,H73+1)</f>
        <v>42430</v>
      </c>
      <c r="N46" s="2">
        <f>IF(AND(AND(OR(AND(M46&gt;=FSDATE,M46&lt;=FEDATE),AND(M46&gt;=SSDATE,M46&lt;=SEDATE)),AND(WEEKDAY(M46)&gt;1,WEEKDAY(M46)&lt;7)),ISERROR(MATCH(M46,HLIST,0)-1)),2,"")</f>
        <v>2</v>
      </c>
      <c r="O46" s="70">
        <f>IF(ISNUMBER(N46),J74+1,J74)</f>
        <v>36</v>
      </c>
      <c r="P46" s="113">
        <f aca="true" t="shared" si="35" ref="P46:P76">0.5*(O46)/STOTAL+0.5</f>
        <v>0.7142857142857143</v>
      </c>
      <c r="Q46" s="68">
        <f aca="true" t="shared" si="36" ref="Q46:Q75">DAY(R46)</f>
        <v>1</v>
      </c>
      <c r="R46" s="68">
        <f>M76+1</f>
        <v>42461</v>
      </c>
      <c r="S46" s="2">
        <f>IF(AND(AND(OR(AND(R46&gt;=FSDATE,R46&lt;=FEDATE),AND(R46&gt;=SSDATE,R46&lt;=SEDATE)),AND(WEEKDAY(R46)&gt;1,WEEKDAY(R46)&lt;7)),ISERROR(MATCH(R46,HLIST,0)-1)),2,"")</f>
        <v>2</v>
      </c>
      <c r="T46" s="70">
        <f>IF(ISNUMBER(S46),O76+1,O76)</f>
        <v>54</v>
      </c>
      <c r="U46" s="113">
        <f aca="true" t="shared" si="37" ref="U46:U75">0.5*(T46)/STOTAL+0.5</f>
        <v>0.8214285714285714</v>
      </c>
      <c r="V46" s="68">
        <f aca="true" t="shared" si="38" ref="V46:V76">DAY(W46)</f>
        <v>1</v>
      </c>
      <c r="W46" s="68">
        <f>R75+1</f>
        <v>42491</v>
      </c>
      <c r="X46" s="2">
        <f>IF(AND(AND(OR(AND(W46&gt;=FSDATE,W46&lt;=FEDATE),AND(W46&gt;=SSDATE,W46&lt;=SEDATE)),AND(WEEKDAY(W46)&gt;1,WEEKDAY(W46)&lt;7)),ISERROR(MATCH(W46,HLIST,0)-1)),2,"")</f>
      </c>
      <c r="Y46" s="70">
        <f>IF(ISNUMBER(X46),T75+1,T75)</f>
        <v>74</v>
      </c>
      <c r="Z46" s="113">
        <f aca="true" t="shared" si="39" ref="Z46:Z76">0.5*(Y46)/STOTAL+0.5</f>
        <v>0.9404761904761905</v>
      </c>
      <c r="AA46" s="68">
        <f aca="true" t="shared" si="40" ref="AA46:AA75">DAY(AB46)</f>
        <v>31</v>
      </c>
      <c r="AB46" s="68">
        <f>W75+1</f>
        <v>42521</v>
      </c>
      <c r="AC46" s="2">
        <f>IF(AND(AND(OR(AND(AB46&gt;=FSDATE,AB46&lt;=FEDATE),AND(AB46&gt;=SSDATE,AB46&lt;=SEDATE)),AND(WEEKDAY(AB46)&gt;1,WEEKDAY(AB46)&lt;7)),ISERROR(MATCH(AB46,HLIST,0)-1)),2,"")</f>
      </c>
      <c r="AD46" s="70">
        <f>IF(ISNUMBER(AC46),Y75+1,Y75)</f>
        <v>84</v>
      </c>
      <c r="AE46" s="113">
        <f aca="true" t="shared" si="41" ref="AE46:AE75">0.5*(AD46)/STOTAL+0.5</f>
        <v>1</v>
      </c>
      <c r="AF46" s="67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ht="15.75" thickBot="1">
      <c r="A47"/>
      <c r="B47" s="72">
        <f t="shared" si="30"/>
        <v>2</v>
      </c>
      <c r="C47" s="72">
        <f>(C46)+1</f>
        <v>42371</v>
      </c>
      <c r="D47" s="2">
        <f aca="true" t="shared" si="42" ref="D47:D76">IF(AND(AND(OR(AND(C47&gt;=FSDATE,C47&lt;=FEDATE),AND(C47&gt;=SSDATE,C47&lt;=SEDATE)),AND(WEEKDAY(C47)&gt;1,WEEKDAY(C47)&lt;7)),ISERROR(MATCH(C47,HLIST,0)-1)),2,"")</f>
      </c>
      <c r="E47" s="70">
        <f>IF(ISNUMBER(D47),E46+1,E46)</f>
        <v>0</v>
      </c>
      <c r="F47" s="113">
        <f t="shared" si="31"/>
        <v>0.5</v>
      </c>
      <c r="G47" s="72">
        <f t="shared" si="32"/>
        <v>2</v>
      </c>
      <c r="H47" s="72">
        <f>(H46)+1</f>
        <v>42402</v>
      </c>
      <c r="I47" s="2">
        <f aca="true" t="shared" si="43" ref="I47:I74">IF(AND(AND(OR(AND(H47&gt;=FSDATE,H47&lt;=FEDATE),AND(H47&gt;=SSDATE,H47&lt;=SEDATE)),AND(WEEKDAY(H47)&gt;1,WEEKDAY(H47)&lt;7)),ISERROR(MATCH(H47,HLIST,0)-1)),2,"")</f>
        <v>2</v>
      </c>
      <c r="J47" s="70">
        <f>IF(ISNUMBER(I47),J46+1,J46)</f>
        <v>18</v>
      </c>
      <c r="K47" s="113">
        <f t="shared" si="33"/>
        <v>0.6071428571428571</v>
      </c>
      <c r="L47" s="72">
        <f t="shared" si="34"/>
        <v>2</v>
      </c>
      <c r="M47" s="72">
        <f>(M46)+1</f>
        <v>42431</v>
      </c>
      <c r="N47" s="2">
        <f aca="true" t="shared" si="44" ref="N47:N76">IF(AND(AND(OR(AND(M47&gt;=FSDATE,M47&lt;=FEDATE),AND(M47&gt;=SSDATE,M47&lt;=SEDATE)),AND(WEEKDAY(M47)&gt;1,WEEKDAY(M47)&lt;7)),ISERROR(MATCH(M47,HLIST,0)-1)),2,"")</f>
        <v>2</v>
      </c>
      <c r="O47" s="70">
        <f>IF(ISNUMBER(N47),O46+1,O46)</f>
        <v>37</v>
      </c>
      <c r="P47" s="113">
        <f t="shared" si="35"/>
        <v>0.7202380952380952</v>
      </c>
      <c r="Q47" s="72">
        <f t="shared" si="36"/>
        <v>2</v>
      </c>
      <c r="R47" s="72">
        <f>(R46)+1</f>
        <v>42462</v>
      </c>
      <c r="S47" s="2">
        <f aca="true" t="shared" si="45" ref="S47:S75">IF(AND(AND(OR(AND(R47&gt;=FSDATE,R47&lt;=FEDATE),AND(R47&gt;=SSDATE,R47&lt;=SEDATE)),AND(WEEKDAY(R47)&gt;1,WEEKDAY(R47)&lt;7)),ISERROR(MATCH(R47,HLIST,0)-1)),2,"")</f>
      </c>
      <c r="T47" s="70">
        <f>IF(ISNUMBER(S47),T46+1,T46)</f>
        <v>54</v>
      </c>
      <c r="U47" s="113">
        <f t="shared" si="37"/>
        <v>0.8214285714285714</v>
      </c>
      <c r="V47" s="72">
        <f t="shared" si="38"/>
        <v>2</v>
      </c>
      <c r="W47" s="72">
        <f>(W46)+1</f>
        <v>42492</v>
      </c>
      <c r="X47" s="2">
        <f aca="true" t="shared" si="46" ref="X47:X76">IF(AND(AND(OR(AND(W47&gt;=FSDATE,W47&lt;=FEDATE),AND(W47&gt;=SSDATE,W47&lt;=SEDATE)),AND(WEEKDAY(W47)&gt;1,WEEKDAY(W47)&lt;7)),ISERROR(MATCH(W47,HLIST,0)-1)),2,"")</f>
        <v>2</v>
      </c>
      <c r="Y47" s="70">
        <f>IF(ISNUMBER(X47),Y46+1,Y46)</f>
        <v>75</v>
      </c>
      <c r="Z47" s="113">
        <f t="shared" si="39"/>
        <v>0.9464285714285714</v>
      </c>
      <c r="AA47" s="72">
        <f t="shared" si="40"/>
        <v>1</v>
      </c>
      <c r="AB47" s="72">
        <f>(AB46)+1</f>
        <v>42522</v>
      </c>
      <c r="AC47" s="2">
        <f aca="true" t="shared" si="47" ref="AC47:AC75">IF(AND(AND(OR(AND(AB47&gt;=FSDATE,AB47&lt;=FEDATE),AND(AB47&gt;=SSDATE,AB47&lt;=SEDATE)),AND(WEEKDAY(AB47)&gt;1,WEEKDAY(AB47)&lt;7)),ISERROR(MATCH(AB47,HLIST,0)-1)),2,"")</f>
      </c>
      <c r="AD47" s="70">
        <f>IF(ISNUMBER(AC47),AD46+1,AD46)</f>
        <v>84</v>
      </c>
      <c r="AE47" s="113">
        <f t="shared" si="41"/>
        <v>1</v>
      </c>
      <c r="AF47" s="67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ht="15.75" thickBot="1">
      <c r="A48"/>
      <c r="B48" s="72">
        <f t="shared" si="30"/>
        <v>3</v>
      </c>
      <c r="C48" s="72">
        <f aca="true" t="shared" si="48" ref="C48:C76">(C47)+1</f>
        <v>42372</v>
      </c>
      <c r="D48" s="2">
        <f t="shared" si="42"/>
      </c>
      <c r="E48" s="70">
        <f aca="true" t="shared" si="49" ref="E48:E76">IF(ISNUMBER(D48),E47+1,E47)</f>
        <v>0</v>
      </c>
      <c r="F48" s="113">
        <f t="shared" si="31"/>
        <v>0.5</v>
      </c>
      <c r="G48" s="72">
        <f t="shared" si="32"/>
        <v>3</v>
      </c>
      <c r="H48" s="72">
        <f aca="true" t="shared" si="50" ref="H48:H74">(H47)+1</f>
        <v>42403</v>
      </c>
      <c r="I48" s="2">
        <f t="shared" si="43"/>
        <v>2</v>
      </c>
      <c r="J48" s="70">
        <f aca="true" t="shared" si="51" ref="J48:J74">IF(ISNUMBER(I48),J47+1,J47)</f>
        <v>19</v>
      </c>
      <c r="K48" s="113">
        <f t="shared" si="33"/>
        <v>0.6130952380952381</v>
      </c>
      <c r="L48" s="72">
        <f t="shared" si="34"/>
        <v>3</v>
      </c>
      <c r="M48" s="72">
        <f aca="true" t="shared" si="52" ref="M48:M76">(M47)+1</f>
        <v>42432</v>
      </c>
      <c r="N48" s="2">
        <f t="shared" si="44"/>
        <v>2</v>
      </c>
      <c r="O48" s="70">
        <f aca="true" t="shared" si="53" ref="O48:O76">IF(ISNUMBER(N48),O47+1,O47)</f>
        <v>38</v>
      </c>
      <c r="P48" s="113">
        <f t="shared" si="35"/>
        <v>0.7261904761904762</v>
      </c>
      <c r="Q48" s="72">
        <f t="shared" si="36"/>
        <v>3</v>
      </c>
      <c r="R48" s="72">
        <f aca="true" t="shared" si="54" ref="R48:R75">(R47)+1</f>
        <v>42463</v>
      </c>
      <c r="S48" s="2">
        <f t="shared" si="45"/>
      </c>
      <c r="T48" s="70">
        <f aca="true" t="shared" si="55" ref="T48:T75">IF(ISNUMBER(S48),T47+1,T47)</f>
        <v>54</v>
      </c>
      <c r="U48" s="113">
        <f t="shared" si="37"/>
        <v>0.8214285714285714</v>
      </c>
      <c r="V48" s="72">
        <f t="shared" si="38"/>
        <v>3</v>
      </c>
      <c r="W48" s="72">
        <f aca="true" t="shared" si="56" ref="W48:W76">(W47)+1</f>
        <v>42493</v>
      </c>
      <c r="X48" s="2">
        <f t="shared" si="46"/>
        <v>2</v>
      </c>
      <c r="Y48" s="70">
        <f aca="true" t="shared" si="57" ref="Y48:Y76">IF(ISNUMBER(X48),Y47+1,Y47)</f>
        <v>76</v>
      </c>
      <c r="Z48" s="113">
        <f t="shared" si="39"/>
        <v>0.9523809523809523</v>
      </c>
      <c r="AA48" s="72">
        <f t="shared" si="40"/>
        <v>2</v>
      </c>
      <c r="AB48" s="72">
        <f aca="true" t="shared" si="58" ref="AB48:AB75">(AB47)+1</f>
        <v>42523</v>
      </c>
      <c r="AC48" s="2">
        <f t="shared" si="47"/>
      </c>
      <c r="AD48" s="70">
        <f aca="true" t="shared" si="59" ref="AD48:AD75">IF(ISNUMBER(AC48),AD47+1,AD47)</f>
        <v>84</v>
      </c>
      <c r="AE48" s="113">
        <f t="shared" si="41"/>
        <v>1</v>
      </c>
      <c r="AF48" s="67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ht="15.75" thickBot="1">
      <c r="A49"/>
      <c r="B49" s="72">
        <f t="shared" si="30"/>
        <v>4</v>
      </c>
      <c r="C49" s="72">
        <f t="shared" si="48"/>
        <v>42373</v>
      </c>
      <c r="D49" s="2">
        <f t="shared" si="42"/>
      </c>
      <c r="E49" s="70">
        <f t="shared" si="49"/>
        <v>0</v>
      </c>
      <c r="F49" s="113">
        <f t="shared" si="31"/>
        <v>0.5</v>
      </c>
      <c r="G49" s="72">
        <f t="shared" si="32"/>
        <v>4</v>
      </c>
      <c r="H49" s="72">
        <f t="shared" si="50"/>
        <v>42404</v>
      </c>
      <c r="I49" s="2">
        <f t="shared" si="43"/>
        <v>2</v>
      </c>
      <c r="J49" s="70">
        <f t="shared" si="51"/>
        <v>20</v>
      </c>
      <c r="K49" s="113">
        <f t="shared" si="33"/>
        <v>0.6190476190476191</v>
      </c>
      <c r="L49" s="72">
        <f t="shared" si="34"/>
        <v>4</v>
      </c>
      <c r="M49" s="72">
        <f t="shared" si="52"/>
        <v>42433</v>
      </c>
      <c r="N49" s="2">
        <f t="shared" si="44"/>
        <v>2</v>
      </c>
      <c r="O49" s="70">
        <f t="shared" si="53"/>
        <v>39</v>
      </c>
      <c r="P49" s="113">
        <f t="shared" si="35"/>
        <v>0.7321428571428572</v>
      </c>
      <c r="Q49" s="72">
        <f t="shared" si="36"/>
        <v>4</v>
      </c>
      <c r="R49" s="72">
        <f t="shared" si="54"/>
        <v>42464</v>
      </c>
      <c r="S49" s="2">
        <f t="shared" si="45"/>
        <v>2</v>
      </c>
      <c r="T49" s="70">
        <f t="shared" si="55"/>
        <v>55</v>
      </c>
      <c r="U49" s="113">
        <f t="shared" si="37"/>
        <v>0.8273809523809523</v>
      </c>
      <c r="V49" s="72">
        <f t="shared" si="38"/>
        <v>4</v>
      </c>
      <c r="W49" s="72">
        <f t="shared" si="56"/>
        <v>42494</v>
      </c>
      <c r="X49" s="2">
        <f t="shared" si="46"/>
        <v>2</v>
      </c>
      <c r="Y49" s="70">
        <f t="shared" si="57"/>
        <v>77</v>
      </c>
      <c r="Z49" s="113">
        <f t="shared" si="39"/>
        <v>0.9583333333333333</v>
      </c>
      <c r="AA49" s="72">
        <f t="shared" si="40"/>
        <v>3</v>
      </c>
      <c r="AB49" s="72">
        <f t="shared" si="58"/>
        <v>42524</v>
      </c>
      <c r="AC49" s="2">
        <f t="shared" si="47"/>
      </c>
      <c r="AD49" s="70">
        <f t="shared" si="59"/>
        <v>84</v>
      </c>
      <c r="AE49" s="113">
        <f t="shared" si="41"/>
        <v>1</v>
      </c>
      <c r="AF49" s="67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</row>
    <row r="50" spans="1:256" ht="15.75" thickBot="1">
      <c r="A50"/>
      <c r="B50" s="72">
        <f t="shared" si="30"/>
        <v>5</v>
      </c>
      <c r="C50" s="72">
        <f t="shared" si="48"/>
        <v>42374</v>
      </c>
      <c r="D50" s="2">
        <f t="shared" si="42"/>
      </c>
      <c r="E50" s="70">
        <f t="shared" si="49"/>
        <v>0</v>
      </c>
      <c r="F50" s="113">
        <f t="shared" si="31"/>
        <v>0.5</v>
      </c>
      <c r="G50" s="72">
        <f t="shared" si="32"/>
        <v>5</v>
      </c>
      <c r="H50" s="72">
        <f t="shared" si="50"/>
        <v>42405</v>
      </c>
      <c r="I50" s="2">
        <f t="shared" si="43"/>
        <v>2</v>
      </c>
      <c r="J50" s="70">
        <f t="shared" si="51"/>
        <v>21</v>
      </c>
      <c r="K50" s="113">
        <f t="shared" si="33"/>
        <v>0.625</v>
      </c>
      <c r="L50" s="72">
        <f t="shared" si="34"/>
        <v>5</v>
      </c>
      <c r="M50" s="72">
        <f t="shared" si="52"/>
        <v>42434</v>
      </c>
      <c r="N50" s="2">
        <f t="shared" si="44"/>
      </c>
      <c r="O50" s="70">
        <f t="shared" si="53"/>
        <v>39</v>
      </c>
      <c r="P50" s="113">
        <f t="shared" si="35"/>
        <v>0.7321428571428572</v>
      </c>
      <c r="Q50" s="72">
        <f t="shared" si="36"/>
        <v>5</v>
      </c>
      <c r="R50" s="72">
        <f t="shared" si="54"/>
        <v>42465</v>
      </c>
      <c r="S50" s="2">
        <f t="shared" si="45"/>
        <v>2</v>
      </c>
      <c r="T50" s="70">
        <f t="shared" si="55"/>
        <v>56</v>
      </c>
      <c r="U50" s="113">
        <f t="shared" si="37"/>
        <v>0.8333333333333333</v>
      </c>
      <c r="V50" s="72">
        <f t="shared" si="38"/>
        <v>5</v>
      </c>
      <c r="W50" s="72">
        <f t="shared" si="56"/>
        <v>42495</v>
      </c>
      <c r="X50" s="2">
        <f t="shared" si="46"/>
        <v>2</v>
      </c>
      <c r="Y50" s="70">
        <f t="shared" si="57"/>
        <v>78</v>
      </c>
      <c r="Z50" s="113">
        <f t="shared" si="39"/>
        <v>0.9642857142857143</v>
      </c>
      <c r="AA50" s="72">
        <f t="shared" si="40"/>
        <v>4</v>
      </c>
      <c r="AB50" s="72">
        <f t="shared" si="58"/>
        <v>42525</v>
      </c>
      <c r="AC50" s="2">
        <f t="shared" si="47"/>
      </c>
      <c r="AD50" s="70">
        <f t="shared" si="59"/>
        <v>84</v>
      </c>
      <c r="AE50" s="113">
        <f t="shared" si="41"/>
        <v>1</v>
      </c>
      <c r="AF50" s="67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</row>
    <row r="51" spans="1:256" ht="15.75" thickBot="1">
      <c r="A51"/>
      <c r="B51" s="72">
        <f t="shared" si="30"/>
        <v>6</v>
      </c>
      <c r="C51" s="72">
        <f t="shared" si="48"/>
        <v>42375</v>
      </c>
      <c r="D51" s="2">
        <f t="shared" si="42"/>
      </c>
      <c r="E51" s="70">
        <f t="shared" si="49"/>
        <v>0</v>
      </c>
      <c r="F51" s="113">
        <f t="shared" si="31"/>
        <v>0.5</v>
      </c>
      <c r="G51" s="72">
        <f t="shared" si="32"/>
        <v>6</v>
      </c>
      <c r="H51" s="72">
        <f t="shared" si="50"/>
        <v>42406</v>
      </c>
      <c r="I51" s="2">
        <f t="shared" si="43"/>
      </c>
      <c r="J51" s="70">
        <f t="shared" si="51"/>
        <v>21</v>
      </c>
      <c r="K51" s="113">
        <f t="shared" si="33"/>
        <v>0.625</v>
      </c>
      <c r="L51" s="72">
        <f t="shared" si="34"/>
        <v>6</v>
      </c>
      <c r="M51" s="72">
        <f t="shared" si="52"/>
        <v>42435</v>
      </c>
      <c r="N51" s="2">
        <f t="shared" si="44"/>
      </c>
      <c r="O51" s="70">
        <f t="shared" si="53"/>
        <v>39</v>
      </c>
      <c r="P51" s="113">
        <f t="shared" si="35"/>
        <v>0.7321428571428572</v>
      </c>
      <c r="Q51" s="72">
        <f t="shared" si="36"/>
        <v>6</v>
      </c>
      <c r="R51" s="72">
        <f t="shared" si="54"/>
        <v>42466</v>
      </c>
      <c r="S51" s="2">
        <f t="shared" si="45"/>
        <v>2</v>
      </c>
      <c r="T51" s="70">
        <f t="shared" si="55"/>
        <v>57</v>
      </c>
      <c r="U51" s="113">
        <f t="shared" si="37"/>
        <v>0.8392857142857143</v>
      </c>
      <c r="V51" s="72">
        <f t="shared" si="38"/>
        <v>6</v>
      </c>
      <c r="W51" s="72">
        <f t="shared" si="56"/>
        <v>42496</v>
      </c>
      <c r="X51" s="2">
        <f t="shared" si="46"/>
        <v>2</v>
      </c>
      <c r="Y51" s="70">
        <f t="shared" si="57"/>
        <v>79</v>
      </c>
      <c r="Z51" s="113">
        <f t="shared" si="39"/>
        <v>0.9702380952380952</v>
      </c>
      <c r="AA51" s="72">
        <f t="shared" si="40"/>
        <v>5</v>
      </c>
      <c r="AB51" s="72">
        <f t="shared" si="58"/>
        <v>42526</v>
      </c>
      <c r="AC51" s="2">
        <f t="shared" si="47"/>
      </c>
      <c r="AD51" s="70">
        <f t="shared" si="59"/>
        <v>84</v>
      </c>
      <c r="AE51" s="113">
        <f t="shared" si="41"/>
        <v>1</v>
      </c>
      <c r="AF51" s="67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spans="1:256" ht="15.75" thickBot="1">
      <c r="A52"/>
      <c r="B52" s="72">
        <f t="shared" si="30"/>
        <v>7</v>
      </c>
      <c r="C52" s="72">
        <f t="shared" si="48"/>
        <v>42376</v>
      </c>
      <c r="D52" s="2">
        <f t="shared" si="42"/>
        <v>2</v>
      </c>
      <c r="E52" s="70">
        <f t="shared" si="49"/>
        <v>1</v>
      </c>
      <c r="F52" s="113">
        <f t="shared" si="31"/>
        <v>0.5059523809523809</v>
      </c>
      <c r="G52" s="72">
        <f t="shared" si="32"/>
        <v>7</v>
      </c>
      <c r="H52" s="72">
        <f t="shared" si="50"/>
        <v>42407</v>
      </c>
      <c r="I52" s="2">
        <f t="shared" si="43"/>
      </c>
      <c r="J52" s="70">
        <f t="shared" si="51"/>
        <v>21</v>
      </c>
      <c r="K52" s="113">
        <f t="shared" si="33"/>
        <v>0.625</v>
      </c>
      <c r="L52" s="72">
        <f t="shared" si="34"/>
        <v>7</v>
      </c>
      <c r="M52" s="72">
        <f t="shared" si="52"/>
        <v>42436</v>
      </c>
      <c r="N52" s="2">
        <f t="shared" si="44"/>
        <v>2</v>
      </c>
      <c r="O52" s="70">
        <f t="shared" si="53"/>
        <v>40</v>
      </c>
      <c r="P52" s="113">
        <f t="shared" si="35"/>
        <v>0.7380952380952381</v>
      </c>
      <c r="Q52" s="72">
        <f t="shared" si="36"/>
        <v>7</v>
      </c>
      <c r="R52" s="72">
        <f t="shared" si="54"/>
        <v>42467</v>
      </c>
      <c r="S52" s="2">
        <f t="shared" si="45"/>
        <v>2</v>
      </c>
      <c r="T52" s="70">
        <f t="shared" si="55"/>
        <v>58</v>
      </c>
      <c r="U52" s="113">
        <f t="shared" si="37"/>
        <v>0.8452380952380952</v>
      </c>
      <c r="V52" s="72">
        <f t="shared" si="38"/>
        <v>7</v>
      </c>
      <c r="W52" s="72">
        <f t="shared" si="56"/>
        <v>42497</v>
      </c>
      <c r="X52" s="2">
        <f t="shared" si="46"/>
      </c>
      <c r="Y52" s="70">
        <f t="shared" si="57"/>
        <v>79</v>
      </c>
      <c r="Z52" s="113">
        <f t="shared" si="39"/>
        <v>0.9702380952380952</v>
      </c>
      <c r="AA52" s="72">
        <f t="shared" si="40"/>
        <v>6</v>
      </c>
      <c r="AB52" s="72">
        <f t="shared" si="58"/>
        <v>42527</v>
      </c>
      <c r="AC52" s="2">
        <f t="shared" si="47"/>
      </c>
      <c r="AD52" s="70">
        <f t="shared" si="59"/>
        <v>84</v>
      </c>
      <c r="AE52" s="113">
        <f t="shared" si="41"/>
        <v>1</v>
      </c>
      <c r="AF52" s="67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1:256" ht="15.75" thickBot="1">
      <c r="A53"/>
      <c r="B53" s="72">
        <f t="shared" si="30"/>
        <v>8</v>
      </c>
      <c r="C53" s="72">
        <f t="shared" si="48"/>
        <v>42377</v>
      </c>
      <c r="D53" s="2">
        <f t="shared" si="42"/>
        <v>2</v>
      </c>
      <c r="E53" s="70">
        <f t="shared" si="49"/>
        <v>2</v>
      </c>
      <c r="F53" s="113">
        <f t="shared" si="31"/>
        <v>0.5119047619047619</v>
      </c>
      <c r="G53" s="72">
        <f t="shared" si="32"/>
        <v>8</v>
      </c>
      <c r="H53" s="72">
        <f t="shared" si="50"/>
        <v>42408</v>
      </c>
      <c r="I53" s="2">
        <f t="shared" si="43"/>
      </c>
      <c r="J53" s="70">
        <f t="shared" si="51"/>
        <v>21</v>
      </c>
      <c r="K53" s="113">
        <f t="shared" si="33"/>
        <v>0.625</v>
      </c>
      <c r="L53" s="72">
        <f t="shared" si="34"/>
        <v>8</v>
      </c>
      <c r="M53" s="72">
        <f t="shared" si="52"/>
        <v>42437</v>
      </c>
      <c r="N53" s="2">
        <f t="shared" si="44"/>
        <v>2</v>
      </c>
      <c r="O53" s="70">
        <f t="shared" si="53"/>
        <v>41</v>
      </c>
      <c r="P53" s="113">
        <f t="shared" si="35"/>
        <v>0.7440476190476191</v>
      </c>
      <c r="Q53" s="72">
        <f t="shared" si="36"/>
        <v>8</v>
      </c>
      <c r="R53" s="72">
        <f t="shared" si="54"/>
        <v>42468</v>
      </c>
      <c r="S53" s="2">
        <f t="shared" si="45"/>
        <v>2</v>
      </c>
      <c r="T53" s="70">
        <f t="shared" si="55"/>
        <v>59</v>
      </c>
      <c r="U53" s="113">
        <f t="shared" si="37"/>
        <v>0.8511904761904762</v>
      </c>
      <c r="V53" s="72">
        <f t="shared" si="38"/>
        <v>8</v>
      </c>
      <c r="W53" s="72">
        <f t="shared" si="56"/>
        <v>42498</v>
      </c>
      <c r="X53" s="2">
        <f t="shared" si="46"/>
      </c>
      <c r="Y53" s="70">
        <f t="shared" si="57"/>
        <v>79</v>
      </c>
      <c r="Z53" s="113">
        <f t="shared" si="39"/>
        <v>0.9702380952380952</v>
      </c>
      <c r="AA53" s="72">
        <f t="shared" si="40"/>
        <v>7</v>
      </c>
      <c r="AB53" s="72">
        <f t="shared" si="58"/>
        <v>42528</v>
      </c>
      <c r="AC53" s="2">
        <f t="shared" si="47"/>
      </c>
      <c r="AD53" s="70">
        <f t="shared" si="59"/>
        <v>84</v>
      </c>
      <c r="AE53" s="113">
        <f t="shared" si="41"/>
        <v>1</v>
      </c>
      <c r="AF53" s="67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</row>
    <row r="54" spans="1:256" ht="15.75" thickBot="1">
      <c r="A54"/>
      <c r="B54" s="72">
        <f t="shared" si="30"/>
        <v>9</v>
      </c>
      <c r="C54" s="72">
        <f t="shared" si="48"/>
        <v>42378</v>
      </c>
      <c r="D54" s="2">
        <f t="shared" si="42"/>
      </c>
      <c r="E54" s="70">
        <f t="shared" si="49"/>
        <v>2</v>
      </c>
      <c r="F54" s="113">
        <f t="shared" si="31"/>
        <v>0.5119047619047619</v>
      </c>
      <c r="G54" s="72">
        <f t="shared" si="32"/>
        <v>9</v>
      </c>
      <c r="H54" s="72">
        <f t="shared" si="50"/>
        <v>42409</v>
      </c>
      <c r="I54" s="2">
        <f t="shared" si="43"/>
      </c>
      <c r="J54" s="70">
        <f t="shared" si="51"/>
        <v>21</v>
      </c>
      <c r="K54" s="113">
        <f t="shared" si="33"/>
        <v>0.625</v>
      </c>
      <c r="L54" s="72">
        <f t="shared" si="34"/>
        <v>9</v>
      </c>
      <c r="M54" s="72">
        <f t="shared" si="52"/>
        <v>42438</v>
      </c>
      <c r="N54" s="2">
        <f t="shared" si="44"/>
        <v>2</v>
      </c>
      <c r="O54" s="70">
        <f t="shared" si="53"/>
        <v>42</v>
      </c>
      <c r="P54" s="113">
        <f t="shared" si="35"/>
        <v>0.75</v>
      </c>
      <c r="Q54" s="72">
        <f t="shared" si="36"/>
        <v>9</v>
      </c>
      <c r="R54" s="72">
        <f t="shared" si="54"/>
        <v>42469</v>
      </c>
      <c r="S54" s="2">
        <f t="shared" si="45"/>
      </c>
      <c r="T54" s="70">
        <f t="shared" si="55"/>
        <v>59</v>
      </c>
      <c r="U54" s="113">
        <f t="shared" si="37"/>
        <v>0.8511904761904762</v>
      </c>
      <c r="V54" s="72">
        <f t="shared" si="38"/>
        <v>9</v>
      </c>
      <c r="W54" s="72">
        <f t="shared" si="56"/>
        <v>42499</v>
      </c>
      <c r="X54" s="2">
        <f t="shared" si="46"/>
        <v>2</v>
      </c>
      <c r="Y54" s="70">
        <f t="shared" si="57"/>
        <v>80</v>
      </c>
      <c r="Z54" s="113">
        <f t="shared" si="39"/>
        <v>0.9761904761904762</v>
      </c>
      <c r="AA54" s="72">
        <f t="shared" si="40"/>
        <v>8</v>
      </c>
      <c r="AB54" s="72">
        <f t="shared" si="58"/>
        <v>42529</v>
      </c>
      <c r="AC54" s="2">
        <f t="shared" si="47"/>
      </c>
      <c r="AD54" s="70">
        <f t="shared" si="59"/>
        <v>84</v>
      </c>
      <c r="AE54" s="113">
        <f t="shared" si="41"/>
        <v>1</v>
      </c>
      <c r="AF54" s="67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</row>
    <row r="55" spans="1:256" ht="15.75" thickBot="1">
      <c r="A55"/>
      <c r="B55" s="72">
        <f t="shared" si="30"/>
        <v>10</v>
      </c>
      <c r="C55" s="72">
        <f t="shared" si="48"/>
        <v>42379</v>
      </c>
      <c r="D55" s="2">
        <f t="shared" si="42"/>
      </c>
      <c r="E55" s="70">
        <f t="shared" si="49"/>
        <v>2</v>
      </c>
      <c r="F55" s="113">
        <f t="shared" si="31"/>
        <v>0.5119047619047619</v>
      </c>
      <c r="G55" s="72">
        <f t="shared" si="32"/>
        <v>10</v>
      </c>
      <c r="H55" s="72">
        <f t="shared" si="50"/>
        <v>42410</v>
      </c>
      <c r="I55" s="2">
        <f t="shared" si="43"/>
        <v>2</v>
      </c>
      <c r="J55" s="70">
        <f t="shared" si="51"/>
        <v>22</v>
      </c>
      <c r="K55" s="113">
        <f t="shared" si="33"/>
        <v>0.6309523809523809</v>
      </c>
      <c r="L55" s="72">
        <f t="shared" si="34"/>
        <v>10</v>
      </c>
      <c r="M55" s="72">
        <f t="shared" si="52"/>
        <v>42439</v>
      </c>
      <c r="N55" s="2">
        <f t="shared" si="44"/>
        <v>2</v>
      </c>
      <c r="O55" s="70">
        <f t="shared" si="53"/>
        <v>43</v>
      </c>
      <c r="P55" s="113">
        <f t="shared" si="35"/>
        <v>0.7559523809523809</v>
      </c>
      <c r="Q55" s="72">
        <f t="shared" si="36"/>
        <v>10</v>
      </c>
      <c r="R55" s="72">
        <f t="shared" si="54"/>
        <v>42470</v>
      </c>
      <c r="S55" s="2">
        <f t="shared" si="45"/>
      </c>
      <c r="T55" s="70">
        <f t="shared" si="55"/>
        <v>59</v>
      </c>
      <c r="U55" s="113">
        <f t="shared" si="37"/>
        <v>0.8511904761904762</v>
      </c>
      <c r="V55" s="72">
        <f t="shared" si="38"/>
        <v>10</v>
      </c>
      <c r="W55" s="72">
        <f t="shared" si="56"/>
        <v>42500</v>
      </c>
      <c r="X55" s="2">
        <f t="shared" si="46"/>
        <v>2</v>
      </c>
      <c r="Y55" s="70">
        <f t="shared" si="57"/>
        <v>81</v>
      </c>
      <c r="Z55" s="113">
        <f t="shared" si="39"/>
        <v>0.9821428571428572</v>
      </c>
      <c r="AA55" s="72">
        <f t="shared" si="40"/>
        <v>9</v>
      </c>
      <c r="AB55" s="72">
        <f t="shared" si="58"/>
        <v>42530</v>
      </c>
      <c r="AC55" s="2">
        <f t="shared" si="47"/>
      </c>
      <c r="AD55" s="70">
        <f t="shared" si="59"/>
        <v>84</v>
      </c>
      <c r="AE55" s="113">
        <f t="shared" si="41"/>
        <v>1</v>
      </c>
      <c r="AF55" s="67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</row>
    <row r="56" spans="1:256" ht="15.75" thickBot="1">
      <c r="A56"/>
      <c r="B56" s="72">
        <f t="shared" si="30"/>
        <v>11</v>
      </c>
      <c r="C56" s="72">
        <f t="shared" si="48"/>
        <v>42380</v>
      </c>
      <c r="D56" s="2">
        <f t="shared" si="42"/>
        <v>2</v>
      </c>
      <c r="E56" s="70">
        <f t="shared" si="49"/>
        <v>3</v>
      </c>
      <c r="F56" s="113">
        <f t="shared" si="31"/>
        <v>0.5178571428571429</v>
      </c>
      <c r="G56" s="72">
        <f t="shared" si="32"/>
        <v>11</v>
      </c>
      <c r="H56" s="72">
        <f t="shared" si="50"/>
        <v>42411</v>
      </c>
      <c r="I56" s="2">
        <f t="shared" si="43"/>
        <v>2</v>
      </c>
      <c r="J56" s="70">
        <f t="shared" si="51"/>
        <v>23</v>
      </c>
      <c r="K56" s="113">
        <f t="shared" si="33"/>
        <v>0.6369047619047619</v>
      </c>
      <c r="L56" s="72">
        <f t="shared" si="34"/>
        <v>11</v>
      </c>
      <c r="M56" s="72">
        <f t="shared" si="52"/>
        <v>42440</v>
      </c>
      <c r="N56" s="2">
        <f t="shared" si="44"/>
        <v>2</v>
      </c>
      <c r="O56" s="70">
        <f t="shared" si="53"/>
        <v>44</v>
      </c>
      <c r="P56" s="113">
        <f t="shared" si="35"/>
        <v>0.7619047619047619</v>
      </c>
      <c r="Q56" s="72">
        <f t="shared" si="36"/>
        <v>11</v>
      </c>
      <c r="R56" s="72">
        <f t="shared" si="54"/>
        <v>42471</v>
      </c>
      <c r="S56" s="2">
        <f t="shared" si="45"/>
        <v>2</v>
      </c>
      <c r="T56" s="70">
        <f t="shared" si="55"/>
        <v>60</v>
      </c>
      <c r="U56" s="113">
        <f t="shared" si="37"/>
        <v>0.8571428571428572</v>
      </c>
      <c r="V56" s="72">
        <f t="shared" si="38"/>
        <v>11</v>
      </c>
      <c r="W56" s="72">
        <f t="shared" si="56"/>
        <v>42501</v>
      </c>
      <c r="X56" s="2">
        <f t="shared" si="46"/>
        <v>2</v>
      </c>
      <c r="Y56" s="70">
        <f t="shared" si="57"/>
        <v>82</v>
      </c>
      <c r="Z56" s="113">
        <f t="shared" si="39"/>
        <v>0.9880952380952381</v>
      </c>
      <c r="AA56" s="72">
        <f t="shared" si="40"/>
        <v>10</v>
      </c>
      <c r="AB56" s="72">
        <f t="shared" si="58"/>
        <v>42531</v>
      </c>
      <c r="AC56" s="2">
        <f t="shared" si="47"/>
      </c>
      <c r="AD56" s="70">
        <f t="shared" si="59"/>
        <v>84</v>
      </c>
      <c r="AE56" s="113">
        <f t="shared" si="41"/>
        <v>1</v>
      </c>
      <c r="AF56" s="67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</row>
    <row r="57" spans="1:256" ht="15.75" thickBot="1">
      <c r="A57"/>
      <c r="B57" s="72">
        <f t="shared" si="30"/>
        <v>12</v>
      </c>
      <c r="C57" s="72">
        <f t="shared" si="48"/>
        <v>42381</v>
      </c>
      <c r="D57" s="2">
        <f t="shared" si="42"/>
        <v>2</v>
      </c>
      <c r="E57" s="70">
        <f t="shared" si="49"/>
        <v>4</v>
      </c>
      <c r="F57" s="113">
        <f t="shared" si="31"/>
        <v>0.5238095238095238</v>
      </c>
      <c r="G57" s="72">
        <f t="shared" si="32"/>
        <v>12</v>
      </c>
      <c r="H57" s="72">
        <f t="shared" si="50"/>
        <v>42412</v>
      </c>
      <c r="I57" s="2">
        <f t="shared" si="43"/>
        <v>2</v>
      </c>
      <c r="J57" s="70">
        <f t="shared" si="51"/>
        <v>24</v>
      </c>
      <c r="K57" s="113">
        <f t="shared" si="33"/>
        <v>0.6428571428571428</v>
      </c>
      <c r="L57" s="72">
        <f t="shared" si="34"/>
        <v>12</v>
      </c>
      <c r="M57" s="72">
        <f t="shared" si="52"/>
        <v>42441</v>
      </c>
      <c r="N57" s="2">
        <f t="shared" si="44"/>
      </c>
      <c r="O57" s="70">
        <f t="shared" si="53"/>
        <v>44</v>
      </c>
      <c r="P57" s="113">
        <f t="shared" si="35"/>
        <v>0.7619047619047619</v>
      </c>
      <c r="Q57" s="72">
        <f t="shared" si="36"/>
        <v>12</v>
      </c>
      <c r="R57" s="72">
        <f t="shared" si="54"/>
        <v>42472</v>
      </c>
      <c r="S57" s="2">
        <f t="shared" si="45"/>
        <v>2</v>
      </c>
      <c r="T57" s="70">
        <f t="shared" si="55"/>
        <v>61</v>
      </c>
      <c r="U57" s="113">
        <f t="shared" si="37"/>
        <v>0.8630952380952381</v>
      </c>
      <c r="V57" s="72">
        <f t="shared" si="38"/>
        <v>12</v>
      </c>
      <c r="W57" s="72">
        <f t="shared" si="56"/>
        <v>42502</v>
      </c>
      <c r="X57" s="2">
        <f t="shared" si="46"/>
        <v>2</v>
      </c>
      <c r="Y57" s="70">
        <f t="shared" si="57"/>
        <v>83</v>
      </c>
      <c r="Z57" s="113">
        <f t="shared" si="39"/>
        <v>0.9940476190476191</v>
      </c>
      <c r="AA57" s="72">
        <f t="shared" si="40"/>
        <v>11</v>
      </c>
      <c r="AB57" s="72">
        <f t="shared" si="58"/>
        <v>42532</v>
      </c>
      <c r="AC57" s="2">
        <f t="shared" si="47"/>
      </c>
      <c r="AD57" s="70">
        <f t="shared" si="59"/>
        <v>84</v>
      </c>
      <c r="AE57" s="113">
        <f t="shared" si="41"/>
        <v>1</v>
      </c>
      <c r="AF57" s="67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</row>
    <row r="58" spans="1:256" ht="15.75" thickBot="1">
      <c r="A58"/>
      <c r="B58" s="72">
        <f t="shared" si="30"/>
        <v>13</v>
      </c>
      <c r="C58" s="72">
        <f t="shared" si="48"/>
        <v>42382</v>
      </c>
      <c r="D58" s="2">
        <f t="shared" si="42"/>
        <v>2</v>
      </c>
      <c r="E58" s="70">
        <f t="shared" si="49"/>
        <v>5</v>
      </c>
      <c r="F58" s="113">
        <f t="shared" si="31"/>
        <v>0.5297619047619048</v>
      </c>
      <c r="G58" s="72">
        <f t="shared" si="32"/>
        <v>13</v>
      </c>
      <c r="H58" s="72">
        <f t="shared" si="50"/>
        <v>42413</v>
      </c>
      <c r="I58" s="2">
        <f t="shared" si="43"/>
      </c>
      <c r="J58" s="70">
        <f t="shared" si="51"/>
        <v>24</v>
      </c>
      <c r="K58" s="113">
        <f t="shared" si="33"/>
        <v>0.6428571428571428</v>
      </c>
      <c r="L58" s="72">
        <f t="shared" si="34"/>
        <v>13</v>
      </c>
      <c r="M58" s="72">
        <f t="shared" si="52"/>
        <v>42442</v>
      </c>
      <c r="N58" s="2">
        <f t="shared" si="44"/>
      </c>
      <c r="O58" s="70">
        <f t="shared" si="53"/>
        <v>44</v>
      </c>
      <c r="P58" s="113">
        <f t="shared" si="35"/>
        <v>0.7619047619047619</v>
      </c>
      <c r="Q58" s="72">
        <f t="shared" si="36"/>
        <v>13</v>
      </c>
      <c r="R58" s="72">
        <f t="shared" si="54"/>
        <v>42473</v>
      </c>
      <c r="S58" s="2">
        <f t="shared" si="45"/>
        <v>2</v>
      </c>
      <c r="T58" s="70">
        <f t="shared" si="55"/>
        <v>62</v>
      </c>
      <c r="U58" s="113">
        <f t="shared" si="37"/>
        <v>0.8690476190476191</v>
      </c>
      <c r="V58" s="72">
        <f t="shared" si="38"/>
        <v>13</v>
      </c>
      <c r="W58" s="72">
        <f t="shared" si="56"/>
        <v>42503</v>
      </c>
      <c r="X58" s="2">
        <f t="shared" si="46"/>
        <v>2</v>
      </c>
      <c r="Y58" s="70">
        <f t="shared" si="57"/>
        <v>84</v>
      </c>
      <c r="Z58" s="113">
        <f t="shared" si="39"/>
        <v>1</v>
      </c>
      <c r="AA58" s="72">
        <f t="shared" si="40"/>
        <v>12</v>
      </c>
      <c r="AB58" s="72">
        <f t="shared" si="58"/>
        <v>42533</v>
      </c>
      <c r="AC58" s="2">
        <f t="shared" si="47"/>
      </c>
      <c r="AD58" s="70">
        <f t="shared" si="59"/>
        <v>84</v>
      </c>
      <c r="AE58" s="113">
        <f t="shared" si="41"/>
        <v>1</v>
      </c>
      <c r="AF58" s="67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</row>
    <row r="59" spans="1:256" ht="15.75" thickBot="1">
      <c r="A59"/>
      <c r="B59" s="72">
        <f t="shared" si="30"/>
        <v>14</v>
      </c>
      <c r="C59" s="72">
        <f t="shared" si="48"/>
        <v>42383</v>
      </c>
      <c r="D59" s="2">
        <f t="shared" si="42"/>
        <v>2</v>
      </c>
      <c r="E59" s="70">
        <f t="shared" si="49"/>
        <v>6</v>
      </c>
      <c r="F59" s="113">
        <f t="shared" si="31"/>
        <v>0.5357142857142857</v>
      </c>
      <c r="G59" s="72">
        <f t="shared" si="32"/>
        <v>14</v>
      </c>
      <c r="H59" s="72">
        <f t="shared" si="50"/>
        <v>42414</v>
      </c>
      <c r="I59" s="2">
        <f t="shared" si="43"/>
      </c>
      <c r="J59" s="70">
        <f t="shared" si="51"/>
        <v>24</v>
      </c>
      <c r="K59" s="113">
        <f t="shared" si="33"/>
        <v>0.6428571428571428</v>
      </c>
      <c r="L59" s="72">
        <f t="shared" si="34"/>
        <v>14</v>
      </c>
      <c r="M59" s="72">
        <f t="shared" si="52"/>
        <v>42443</v>
      </c>
      <c r="N59" s="2">
        <f t="shared" si="44"/>
        <v>2</v>
      </c>
      <c r="O59" s="70">
        <f t="shared" si="53"/>
        <v>45</v>
      </c>
      <c r="P59" s="113">
        <f t="shared" si="35"/>
        <v>0.7678571428571428</v>
      </c>
      <c r="Q59" s="72">
        <f t="shared" si="36"/>
        <v>14</v>
      </c>
      <c r="R59" s="72">
        <f t="shared" si="54"/>
        <v>42474</v>
      </c>
      <c r="S59" s="2">
        <f t="shared" si="45"/>
        <v>2</v>
      </c>
      <c r="T59" s="70">
        <f t="shared" si="55"/>
        <v>63</v>
      </c>
      <c r="U59" s="113">
        <f t="shared" si="37"/>
        <v>0.875</v>
      </c>
      <c r="V59" s="72">
        <f t="shared" si="38"/>
        <v>14</v>
      </c>
      <c r="W59" s="72">
        <f t="shared" si="56"/>
        <v>42504</v>
      </c>
      <c r="X59" s="2">
        <f t="shared" si="46"/>
      </c>
      <c r="Y59" s="70">
        <f t="shared" si="57"/>
        <v>84</v>
      </c>
      <c r="Z59" s="113">
        <f t="shared" si="39"/>
        <v>1</v>
      </c>
      <c r="AA59" s="72">
        <f t="shared" si="40"/>
        <v>13</v>
      </c>
      <c r="AB59" s="72">
        <f t="shared" si="58"/>
        <v>42534</v>
      </c>
      <c r="AC59" s="2">
        <f t="shared" si="47"/>
      </c>
      <c r="AD59" s="70">
        <f t="shared" si="59"/>
        <v>84</v>
      </c>
      <c r="AE59" s="113">
        <f t="shared" si="41"/>
        <v>1</v>
      </c>
      <c r="AF59" s="67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</row>
    <row r="60" spans="1:256" ht="15.75" thickBot="1">
      <c r="A60"/>
      <c r="B60" s="72">
        <f t="shared" si="30"/>
        <v>15</v>
      </c>
      <c r="C60" s="72">
        <f t="shared" si="48"/>
        <v>42384</v>
      </c>
      <c r="D60" s="2">
        <f t="shared" si="42"/>
        <v>2</v>
      </c>
      <c r="E60" s="70">
        <f t="shared" si="49"/>
        <v>7</v>
      </c>
      <c r="F60" s="113">
        <f t="shared" si="31"/>
        <v>0.5416666666666666</v>
      </c>
      <c r="G60" s="72">
        <f t="shared" si="32"/>
        <v>15</v>
      </c>
      <c r="H60" s="72">
        <f t="shared" si="50"/>
        <v>42415</v>
      </c>
      <c r="I60" s="2">
        <f t="shared" si="43"/>
        <v>2</v>
      </c>
      <c r="J60" s="70">
        <f t="shared" si="51"/>
        <v>25</v>
      </c>
      <c r="K60" s="113">
        <f t="shared" si="33"/>
        <v>0.6488095238095238</v>
      </c>
      <c r="L60" s="72">
        <f t="shared" si="34"/>
        <v>15</v>
      </c>
      <c r="M60" s="72">
        <f t="shared" si="52"/>
        <v>42444</v>
      </c>
      <c r="N60" s="2">
        <f t="shared" si="44"/>
        <v>2</v>
      </c>
      <c r="O60" s="70">
        <f t="shared" si="53"/>
        <v>46</v>
      </c>
      <c r="P60" s="113">
        <f t="shared" si="35"/>
        <v>0.7738095238095238</v>
      </c>
      <c r="Q60" s="72">
        <f t="shared" si="36"/>
        <v>15</v>
      </c>
      <c r="R60" s="72">
        <f t="shared" si="54"/>
        <v>42475</v>
      </c>
      <c r="S60" s="2">
        <f t="shared" si="45"/>
        <v>2</v>
      </c>
      <c r="T60" s="70">
        <f t="shared" si="55"/>
        <v>64</v>
      </c>
      <c r="U60" s="113">
        <f t="shared" si="37"/>
        <v>0.8809523809523809</v>
      </c>
      <c r="V60" s="72">
        <f t="shared" si="38"/>
        <v>15</v>
      </c>
      <c r="W60" s="72">
        <f t="shared" si="56"/>
        <v>42505</v>
      </c>
      <c r="X60" s="2">
        <f t="shared" si="46"/>
      </c>
      <c r="Y60" s="70">
        <f t="shared" si="57"/>
        <v>84</v>
      </c>
      <c r="Z60" s="113">
        <f t="shared" si="39"/>
        <v>1</v>
      </c>
      <c r="AA60" s="72">
        <f t="shared" si="40"/>
        <v>14</v>
      </c>
      <c r="AB60" s="72">
        <f t="shared" si="58"/>
        <v>42535</v>
      </c>
      <c r="AC60" s="2">
        <f t="shared" si="47"/>
      </c>
      <c r="AD60" s="70">
        <f t="shared" si="59"/>
        <v>84</v>
      </c>
      <c r="AE60" s="113">
        <f t="shared" si="41"/>
        <v>1</v>
      </c>
      <c r="AF60" s="67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</row>
    <row r="61" spans="1:256" ht="15.75" thickBot="1">
      <c r="A61"/>
      <c r="B61" s="72">
        <f t="shared" si="30"/>
        <v>16</v>
      </c>
      <c r="C61" s="72">
        <f t="shared" si="48"/>
        <v>42385</v>
      </c>
      <c r="D61" s="2">
        <f t="shared" si="42"/>
      </c>
      <c r="E61" s="70">
        <f t="shared" si="49"/>
        <v>7</v>
      </c>
      <c r="F61" s="113">
        <f t="shared" si="31"/>
        <v>0.5416666666666666</v>
      </c>
      <c r="G61" s="72">
        <f t="shared" si="32"/>
        <v>16</v>
      </c>
      <c r="H61" s="72">
        <f t="shared" si="50"/>
        <v>42416</v>
      </c>
      <c r="I61" s="2">
        <f t="shared" si="43"/>
        <v>2</v>
      </c>
      <c r="J61" s="70">
        <f t="shared" si="51"/>
        <v>26</v>
      </c>
      <c r="K61" s="113">
        <f t="shared" si="33"/>
        <v>0.6547619047619048</v>
      </c>
      <c r="L61" s="72">
        <f t="shared" si="34"/>
        <v>16</v>
      </c>
      <c r="M61" s="72">
        <f t="shared" si="52"/>
        <v>42445</v>
      </c>
      <c r="N61" s="2">
        <f t="shared" si="44"/>
        <v>2</v>
      </c>
      <c r="O61" s="70">
        <f t="shared" si="53"/>
        <v>47</v>
      </c>
      <c r="P61" s="113">
        <f t="shared" si="35"/>
        <v>0.7797619047619048</v>
      </c>
      <c r="Q61" s="72">
        <f t="shared" si="36"/>
        <v>16</v>
      </c>
      <c r="R61" s="72">
        <f t="shared" si="54"/>
        <v>42476</v>
      </c>
      <c r="S61" s="2">
        <f t="shared" si="45"/>
      </c>
      <c r="T61" s="70">
        <f t="shared" si="55"/>
        <v>64</v>
      </c>
      <c r="U61" s="113">
        <f t="shared" si="37"/>
        <v>0.8809523809523809</v>
      </c>
      <c r="V61" s="72">
        <f t="shared" si="38"/>
        <v>16</v>
      </c>
      <c r="W61" s="72">
        <f t="shared" si="56"/>
        <v>42506</v>
      </c>
      <c r="X61" s="2">
        <f t="shared" si="46"/>
      </c>
      <c r="Y61" s="70">
        <f t="shared" si="57"/>
        <v>84</v>
      </c>
      <c r="Z61" s="113">
        <f t="shared" si="39"/>
        <v>1</v>
      </c>
      <c r="AA61" s="72">
        <f t="shared" si="40"/>
        <v>15</v>
      </c>
      <c r="AB61" s="72">
        <f t="shared" si="58"/>
        <v>42536</v>
      </c>
      <c r="AC61" s="2">
        <f t="shared" si="47"/>
      </c>
      <c r="AD61" s="70">
        <f t="shared" si="59"/>
        <v>84</v>
      </c>
      <c r="AE61" s="113">
        <f t="shared" si="41"/>
        <v>1</v>
      </c>
      <c r="AF61" s="67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</row>
    <row r="62" spans="1:256" ht="15.75" thickBot="1">
      <c r="A62"/>
      <c r="B62" s="72">
        <f t="shared" si="30"/>
        <v>17</v>
      </c>
      <c r="C62" s="72">
        <f t="shared" si="48"/>
        <v>42386</v>
      </c>
      <c r="D62" s="2">
        <f t="shared" si="42"/>
      </c>
      <c r="E62" s="70">
        <f t="shared" si="49"/>
        <v>7</v>
      </c>
      <c r="F62" s="113">
        <f t="shared" si="31"/>
        <v>0.5416666666666666</v>
      </c>
      <c r="G62" s="72">
        <f t="shared" si="32"/>
        <v>17</v>
      </c>
      <c r="H62" s="72">
        <f t="shared" si="50"/>
        <v>42417</v>
      </c>
      <c r="I62" s="2">
        <f t="shared" si="43"/>
        <v>2</v>
      </c>
      <c r="J62" s="70">
        <f t="shared" si="51"/>
        <v>27</v>
      </c>
      <c r="K62" s="113">
        <f t="shared" si="33"/>
        <v>0.6607142857142857</v>
      </c>
      <c r="L62" s="72">
        <f t="shared" si="34"/>
        <v>17</v>
      </c>
      <c r="M62" s="72">
        <f t="shared" si="52"/>
        <v>42446</v>
      </c>
      <c r="N62" s="2">
        <f t="shared" si="44"/>
        <v>2</v>
      </c>
      <c r="O62" s="70">
        <f t="shared" si="53"/>
        <v>48</v>
      </c>
      <c r="P62" s="113">
        <f t="shared" si="35"/>
        <v>0.7857142857142857</v>
      </c>
      <c r="Q62" s="72">
        <f t="shared" si="36"/>
        <v>17</v>
      </c>
      <c r="R62" s="72">
        <f t="shared" si="54"/>
        <v>42477</v>
      </c>
      <c r="S62" s="2">
        <f t="shared" si="45"/>
      </c>
      <c r="T62" s="70">
        <f t="shared" si="55"/>
        <v>64</v>
      </c>
      <c r="U62" s="113">
        <f t="shared" si="37"/>
        <v>0.8809523809523809</v>
      </c>
      <c r="V62" s="72">
        <f t="shared" si="38"/>
        <v>17</v>
      </c>
      <c r="W62" s="72">
        <f t="shared" si="56"/>
        <v>42507</v>
      </c>
      <c r="X62" s="2">
        <f t="shared" si="46"/>
      </c>
      <c r="Y62" s="70">
        <f t="shared" si="57"/>
        <v>84</v>
      </c>
      <c r="Z62" s="113">
        <f t="shared" si="39"/>
        <v>1</v>
      </c>
      <c r="AA62" s="72">
        <f t="shared" si="40"/>
        <v>16</v>
      </c>
      <c r="AB62" s="72">
        <f t="shared" si="58"/>
        <v>42537</v>
      </c>
      <c r="AC62" s="2">
        <f t="shared" si="47"/>
      </c>
      <c r="AD62" s="70">
        <f t="shared" si="59"/>
        <v>84</v>
      </c>
      <c r="AE62" s="113">
        <f t="shared" si="41"/>
        <v>1</v>
      </c>
      <c r="AF62" s="67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</row>
    <row r="63" spans="1:256" ht="15.75" thickBot="1">
      <c r="A63"/>
      <c r="B63" s="72">
        <f t="shared" si="30"/>
        <v>18</v>
      </c>
      <c r="C63" s="72">
        <f t="shared" si="48"/>
        <v>42387</v>
      </c>
      <c r="D63" s="2">
        <f t="shared" si="42"/>
      </c>
      <c r="E63" s="70">
        <f t="shared" si="49"/>
        <v>7</v>
      </c>
      <c r="F63" s="113">
        <f t="shared" si="31"/>
        <v>0.5416666666666666</v>
      </c>
      <c r="G63" s="72">
        <f t="shared" si="32"/>
        <v>18</v>
      </c>
      <c r="H63" s="72">
        <f t="shared" si="50"/>
        <v>42418</v>
      </c>
      <c r="I63" s="2">
        <f t="shared" si="43"/>
        <v>2</v>
      </c>
      <c r="J63" s="70">
        <f t="shared" si="51"/>
        <v>28</v>
      </c>
      <c r="K63" s="113">
        <f t="shared" si="33"/>
        <v>0.6666666666666666</v>
      </c>
      <c r="L63" s="72">
        <f t="shared" si="34"/>
        <v>18</v>
      </c>
      <c r="M63" s="72">
        <f t="shared" si="52"/>
        <v>42447</v>
      </c>
      <c r="N63" s="2">
        <f t="shared" si="44"/>
        <v>2</v>
      </c>
      <c r="O63" s="70">
        <f t="shared" si="53"/>
        <v>49</v>
      </c>
      <c r="P63" s="113">
        <f t="shared" si="35"/>
        <v>0.7916666666666667</v>
      </c>
      <c r="Q63" s="72">
        <f t="shared" si="36"/>
        <v>18</v>
      </c>
      <c r="R63" s="72">
        <f t="shared" si="54"/>
        <v>42478</v>
      </c>
      <c r="S63" s="2">
        <f t="shared" si="45"/>
        <v>2</v>
      </c>
      <c r="T63" s="70">
        <f t="shared" si="55"/>
        <v>65</v>
      </c>
      <c r="U63" s="113">
        <f t="shared" si="37"/>
        <v>0.8869047619047619</v>
      </c>
      <c r="V63" s="72">
        <f t="shared" si="38"/>
        <v>18</v>
      </c>
      <c r="W63" s="72">
        <f t="shared" si="56"/>
        <v>42508</v>
      </c>
      <c r="X63" s="2">
        <f t="shared" si="46"/>
      </c>
      <c r="Y63" s="70">
        <f t="shared" si="57"/>
        <v>84</v>
      </c>
      <c r="Z63" s="113">
        <f t="shared" si="39"/>
        <v>1</v>
      </c>
      <c r="AA63" s="72">
        <f t="shared" si="40"/>
        <v>17</v>
      </c>
      <c r="AB63" s="72">
        <f t="shared" si="58"/>
        <v>42538</v>
      </c>
      <c r="AC63" s="2">
        <f t="shared" si="47"/>
      </c>
      <c r="AD63" s="70">
        <f t="shared" si="59"/>
        <v>84</v>
      </c>
      <c r="AE63" s="113">
        <f t="shared" si="41"/>
        <v>1</v>
      </c>
      <c r="AF63" s="67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  <c r="IV63" s="61"/>
    </row>
    <row r="64" spans="1:256" ht="15.75" thickBot="1">
      <c r="A64"/>
      <c r="B64" s="72">
        <f t="shared" si="30"/>
        <v>19</v>
      </c>
      <c r="C64" s="72">
        <f t="shared" si="48"/>
        <v>42388</v>
      </c>
      <c r="D64" s="2">
        <f t="shared" si="42"/>
        <v>2</v>
      </c>
      <c r="E64" s="70">
        <f t="shared" si="49"/>
        <v>8</v>
      </c>
      <c r="F64" s="113">
        <f t="shared" si="31"/>
        <v>0.5476190476190477</v>
      </c>
      <c r="G64" s="72">
        <f t="shared" si="32"/>
        <v>19</v>
      </c>
      <c r="H64" s="72">
        <f t="shared" si="50"/>
        <v>42419</v>
      </c>
      <c r="I64" s="2">
        <f t="shared" si="43"/>
        <v>2</v>
      </c>
      <c r="J64" s="70">
        <f t="shared" si="51"/>
        <v>29</v>
      </c>
      <c r="K64" s="113">
        <f t="shared" si="33"/>
        <v>0.6726190476190477</v>
      </c>
      <c r="L64" s="72">
        <f t="shared" si="34"/>
        <v>19</v>
      </c>
      <c r="M64" s="72">
        <f t="shared" si="52"/>
        <v>42448</v>
      </c>
      <c r="N64" s="2">
        <f t="shared" si="44"/>
      </c>
      <c r="O64" s="70">
        <f t="shared" si="53"/>
        <v>49</v>
      </c>
      <c r="P64" s="113">
        <f t="shared" si="35"/>
        <v>0.7916666666666667</v>
      </c>
      <c r="Q64" s="72">
        <f t="shared" si="36"/>
        <v>19</v>
      </c>
      <c r="R64" s="72">
        <f t="shared" si="54"/>
        <v>42479</v>
      </c>
      <c r="S64" s="2">
        <f t="shared" si="45"/>
        <v>2</v>
      </c>
      <c r="T64" s="70">
        <f t="shared" si="55"/>
        <v>66</v>
      </c>
      <c r="U64" s="113">
        <f t="shared" si="37"/>
        <v>0.8928571428571428</v>
      </c>
      <c r="V64" s="72">
        <f t="shared" si="38"/>
        <v>19</v>
      </c>
      <c r="W64" s="72">
        <f t="shared" si="56"/>
        <v>42509</v>
      </c>
      <c r="X64" s="2">
        <f t="shared" si="46"/>
      </c>
      <c r="Y64" s="70">
        <f t="shared" si="57"/>
        <v>84</v>
      </c>
      <c r="Z64" s="113">
        <f t="shared" si="39"/>
        <v>1</v>
      </c>
      <c r="AA64" s="72">
        <f t="shared" si="40"/>
        <v>18</v>
      </c>
      <c r="AB64" s="72">
        <f t="shared" si="58"/>
        <v>42539</v>
      </c>
      <c r="AC64" s="2">
        <f t="shared" si="47"/>
      </c>
      <c r="AD64" s="70">
        <f t="shared" si="59"/>
        <v>84</v>
      </c>
      <c r="AE64" s="113">
        <f t="shared" si="41"/>
        <v>1</v>
      </c>
      <c r="AF64" s="67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  <c r="IT64" s="61"/>
      <c r="IU64" s="61"/>
      <c r="IV64" s="61"/>
    </row>
    <row r="65" spans="1:256" ht="15.75" thickBot="1">
      <c r="A65"/>
      <c r="B65" s="72">
        <f t="shared" si="30"/>
        <v>20</v>
      </c>
      <c r="C65" s="72">
        <f t="shared" si="48"/>
        <v>42389</v>
      </c>
      <c r="D65" s="2">
        <f t="shared" si="42"/>
        <v>2</v>
      </c>
      <c r="E65" s="70">
        <f t="shared" si="49"/>
        <v>9</v>
      </c>
      <c r="F65" s="113">
        <f t="shared" si="31"/>
        <v>0.5535714285714286</v>
      </c>
      <c r="G65" s="72">
        <f t="shared" si="32"/>
        <v>20</v>
      </c>
      <c r="H65" s="72">
        <f t="shared" si="50"/>
        <v>42420</v>
      </c>
      <c r="I65" s="2">
        <f t="shared" si="43"/>
      </c>
      <c r="J65" s="70">
        <f t="shared" si="51"/>
        <v>29</v>
      </c>
      <c r="K65" s="113">
        <f t="shared" si="33"/>
        <v>0.6726190476190477</v>
      </c>
      <c r="L65" s="72">
        <f t="shared" si="34"/>
        <v>20</v>
      </c>
      <c r="M65" s="72">
        <f t="shared" si="52"/>
        <v>42449</v>
      </c>
      <c r="N65" s="2">
        <f t="shared" si="44"/>
      </c>
      <c r="O65" s="70">
        <f t="shared" si="53"/>
        <v>49</v>
      </c>
      <c r="P65" s="113">
        <f t="shared" si="35"/>
        <v>0.7916666666666667</v>
      </c>
      <c r="Q65" s="72">
        <f t="shared" si="36"/>
        <v>20</v>
      </c>
      <c r="R65" s="72">
        <f t="shared" si="54"/>
        <v>42480</v>
      </c>
      <c r="S65" s="2">
        <f t="shared" si="45"/>
        <v>2</v>
      </c>
      <c r="T65" s="70">
        <f t="shared" si="55"/>
        <v>67</v>
      </c>
      <c r="U65" s="113">
        <f t="shared" si="37"/>
        <v>0.8988095238095238</v>
      </c>
      <c r="V65" s="72">
        <f t="shared" si="38"/>
        <v>20</v>
      </c>
      <c r="W65" s="72">
        <f t="shared" si="56"/>
        <v>42510</v>
      </c>
      <c r="X65" s="2">
        <f t="shared" si="46"/>
      </c>
      <c r="Y65" s="70">
        <f t="shared" si="57"/>
        <v>84</v>
      </c>
      <c r="Z65" s="113">
        <f t="shared" si="39"/>
        <v>1</v>
      </c>
      <c r="AA65" s="72">
        <f t="shared" si="40"/>
        <v>19</v>
      </c>
      <c r="AB65" s="72">
        <f t="shared" si="58"/>
        <v>42540</v>
      </c>
      <c r="AC65" s="2">
        <f t="shared" si="47"/>
      </c>
      <c r="AD65" s="70">
        <f t="shared" si="59"/>
        <v>84</v>
      </c>
      <c r="AE65" s="113">
        <f t="shared" si="41"/>
        <v>1</v>
      </c>
      <c r="AF65" s="67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  <c r="IV65" s="61"/>
    </row>
    <row r="66" spans="1:256" ht="15.75" thickBot="1">
      <c r="A66"/>
      <c r="B66" s="72">
        <f t="shared" si="30"/>
        <v>21</v>
      </c>
      <c r="C66" s="72">
        <f t="shared" si="48"/>
        <v>42390</v>
      </c>
      <c r="D66" s="2">
        <f t="shared" si="42"/>
        <v>2</v>
      </c>
      <c r="E66" s="70">
        <f t="shared" si="49"/>
        <v>10</v>
      </c>
      <c r="F66" s="113">
        <f t="shared" si="31"/>
        <v>0.5595238095238095</v>
      </c>
      <c r="G66" s="72">
        <f t="shared" si="32"/>
        <v>21</v>
      </c>
      <c r="H66" s="72">
        <f t="shared" si="50"/>
        <v>42421</v>
      </c>
      <c r="I66" s="2">
        <f t="shared" si="43"/>
      </c>
      <c r="J66" s="70">
        <f t="shared" si="51"/>
        <v>29</v>
      </c>
      <c r="K66" s="113">
        <f t="shared" si="33"/>
        <v>0.6726190476190477</v>
      </c>
      <c r="L66" s="72">
        <f t="shared" si="34"/>
        <v>21</v>
      </c>
      <c r="M66" s="72">
        <f t="shared" si="52"/>
        <v>42450</v>
      </c>
      <c r="N66" s="2">
        <f t="shared" si="44"/>
      </c>
      <c r="O66" s="70">
        <f t="shared" si="53"/>
        <v>49</v>
      </c>
      <c r="P66" s="113">
        <f t="shared" si="35"/>
        <v>0.7916666666666667</v>
      </c>
      <c r="Q66" s="72">
        <f t="shared" si="36"/>
        <v>21</v>
      </c>
      <c r="R66" s="72">
        <f t="shared" si="54"/>
        <v>42481</v>
      </c>
      <c r="S66" s="2">
        <f t="shared" si="45"/>
        <v>2</v>
      </c>
      <c r="T66" s="70">
        <f t="shared" si="55"/>
        <v>68</v>
      </c>
      <c r="U66" s="113">
        <f t="shared" si="37"/>
        <v>0.9047619047619048</v>
      </c>
      <c r="V66" s="72">
        <f t="shared" si="38"/>
        <v>21</v>
      </c>
      <c r="W66" s="72">
        <f t="shared" si="56"/>
        <v>42511</v>
      </c>
      <c r="X66" s="2">
        <f t="shared" si="46"/>
      </c>
      <c r="Y66" s="70">
        <f t="shared" si="57"/>
        <v>84</v>
      </c>
      <c r="Z66" s="113">
        <f t="shared" si="39"/>
        <v>1</v>
      </c>
      <c r="AA66" s="72">
        <f t="shared" si="40"/>
        <v>20</v>
      </c>
      <c r="AB66" s="72">
        <f t="shared" si="58"/>
        <v>42541</v>
      </c>
      <c r="AC66" s="2">
        <f t="shared" si="47"/>
      </c>
      <c r="AD66" s="70">
        <f t="shared" si="59"/>
        <v>84</v>
      </c>
      <c r="AE66" s="113">
        <f t="shared" si="41"/>
        <v>1</v>
      </c>
      <c r="AF66" s="67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  <c r="IU66" s="61"/>
      <c r="IV66" s="61"/>
    </row>
    <row r="67" spans="1:256" ht="15.75" thickBot="1">
      <c r="A67"/>
      <c r="B67" s="72">
        <f t="shared" si="30"/>
        <v>22</v>
      </c>
      <c r="C67" s="72">
        <f t="shared" si="48"/>
        <v>42391</v>
      </c>
      <c r="D67" s="2">
        <f t="shared" si="42"/>
        <v>2</v>
      </c>
      <c r="E67" s="70">
        <f t="shared" si="49"/>
        <v>11</v>
      </c>
      <c r="F67" s="113">
        <f t="shared" si="31"/>
        <v>0.5654761904761905</v>
      </c>
      <c r="G67" s="72">
        <f t="shared" si="32"/>
        <v>22</v>
      </c>
      <c r="H67" s="72">
        <f t="shared" si="50"/>
        <v>42422</v>
      </c>
      <c r="I67" s="2">
        <f t="shared" si="43"/>
        <v>2</v>
      </c>
      <c r="J67" s="70">
        <f t="shared" si="51"/>
        <v>30</v>
      </c>
      <c r="K67" s="113">
        <f t="shared" si="33"/>
        <v>0.6785714285714286</v>
      </c>
      <c r="L67" s="72">
        <f t="shared" si="34"/>
        <v>22</v>
      </c>
      <c r="M67" s="72">
        <f t="shared" si="52"/>
        <v>42451</v>
      </c>
      <c r="N67" s="2">
        <f t="shared" si="44"/>
      </c>
      <c r="O67" s="70">
        <f t="shared" si="53"/>
        <v>49</v>
      </c>
      <c r="P67" s="113">
        <f t="shared" si="35"/>
        <v>0.7916666666666667</v>
      </c>
      <c r="Q67" s="72">
        <f t="shared" si="36"/>
        <v>22</v>
      </c>
      <c r="R67" s="72">
        <f t="shared" si="54"/>
        <v>42482</v>
      </c>
      <c r="S67" s="2">
        <f t="shared" si="45"/>
        <v>2</v>
      </c>
      <c r="T67" s="70">
        <f t="shared" si="55"/>
        <v>69</v>
      </c>
      <c r="U67" s="113">
        <f t="shared" si="37"/>
        <v>0.9107142857142857</v>
      </c>
      <c r="V67" s="72">
        <f t="shared" si="38"/>
        <v>22</v>
      </c>
      <c r="W67" s="72">
        <f t="shared" si="56"/>
        <v>42512</v>
      </c>
      <c r="X67" s="2">
        <f t="shared" si="46"/>
      </c>
      <c r="Y67" s="70">
        <f t="shared" si="57"/>
        <v>84</v>
      </c>
      <c r="Z67" s="113">
        <f t="shared" si="39"/>
        <v>1</v>
      </c>
      <c r="AA67" s="72">
        <f t="shared" si="40"/>
        <v>21</v>
      </c>
      <c r="AB67" s="72">
        <f t="shared" si="58"/>
        <v>42542</v>
      </c>
      <c r="AC67" s="2">
        <f t="shared" si="47"/>
      </c>
      <c r="AD67" s="70">
        <f t="shared" si="59"/>
        <v>84</v>
      </c>
      <c r="AE67" s="113">
        <f t="shared" si="41"/>
        <v>1</v>
      </c>
      <c r="AF67" s="67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</row>
    <row r="68" spans="1:256" ht="15.75" thickBot="1">
      <c r="A68"/>
      <c r="B68" s="72">
        <f t="shared" si="30"/>
        <v>23</v>
      </c>
      <c r="C68" s="72">
        <f t="shared" si="48"/>
        <v>42392</v>
      </c>
      <c r="D68" s="2">
        <f t="shared" si="42"/>
      </c>
      <c r="E68" s="70">
        <f t="shared" si="49"/>
        <v>11</v>
      </c>
      <c r="F68" s="113">
        <f t="shared" si="31"/>
        <v>0.5654761904761905</v>
      </c>
      <c r="G68" s="72">
        <f t="shared" si="32"/>
        <v>23</v>
      </c>
      <c r="H68" s="72">
        <f t="shared" si="50"/>
        <v>42423</v>
      </c>
      <c r="I68" s="2">
        <f t="shared" si="43"/>
        <v>2</v>
      </c>
      <c r="J68" s="70">
        <f t="shared" si="51"/>
        <v>31</v>
      </c>
      <c r="K68" s="113">
        <f t="shared" si="33"/>
        <v>0.6845238095238095</v>
      </c>
      <c r="L68" s="72">
        <f t="shared" si="34"/>
        <v>23</v>
      </c>
      <c r="M68" s="72">
        <f t="shared" si="52"/>
        <v>42452</v>
      </c>
      <c r="N68" s="2">
        <f t="shared" si="44"/>
      </c>
      <c r="O68" s="70">
        <f t="shared" si="53"/>
        <v>49</v>
      </c>
      <c r="P68" s="113">
        <f t="shared" si="35"/>
        <v>0.7916666666666667</v>
      </c>
      <c r="Q68" s="72">
        <f t="shared" si="36"/>
        <v>23</v>
      </c>
      <c r="R68" s="72">
        <f t="shared" si="54"/>
        <v>42483</v>
      </c>
      <c r="S68" s="2">
        <f t="shared" si="45"/>
      </c>
      <c r="T68" s="70">
        <f t="shared" si="55"/>
        <v>69</v>
      </c>
      <c r="U68" s="113">
        <f t="shared" si="37"/>
        <v>0.9107142857142857</v>
      </c>
      <c r="V68" s="72">
        <f t="shared" si="38"/>
        <v>23</v>
      </c>
      <c r="W68" s="72">
        <f t="shared" si="56"/>
        <v>42513</v>
      </c>
      <c r="X68" s="2">
        <f t="shared" si="46"/>
      </c>
      <c r="Y68" s="70">
        <f t="shared" si="57"/>
        <v>84</v>
      </c>
      <c r="Z68" s="113">
        <f t="shared" si="39"/>
        <v>1</v>
      </c>
      <c r="AA68" s="72">
        <f t="shared" si="40"/>
        <v>22</v>
      </c>
      <c r="AB68" s="72">
        <f t="shared" si="58"/>
        <v>42543</v>
      </c>
      <c r="AC68" s="2">
        <f t="shared" si="47"/>
      </c>
      <c r="AD68" s="70">
        <f t="shared" si="59"/>
        <v>84</v>
      </c>
      <c r="AE68" s="113">
        <f t="shared" si="41"/>
        <v>1</v>
      </c>
      <c r="AF68" s="67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</row>
    <row r="69" spans="1:256" ht="15.75" thickBot="1">
      <c r="A69"/>
      <c r="B69" s="72">
        <f t="shared" si="30"/>
        <v>24</v>
      </c>
      <c r="C69" s="72">
        <f t="shared" si="48"/>
        <v>42393</v>
      </c>
      <c r="D69" s="2">
        <f t="shared" si="42"/>
      </c>
      <c r="E69" s="70">
        <f t="shared" si="49"/>
        <v>11</v>
      </c>
      <c r="F69" s="113">
        <f t="shared" si="31"/>
        <v>0.5654761904761905</v>
      </c>
      <c r="G69" s="72">
        <f t="shared" si="32"/>
        <v>24</v>
      </c>
      <c r="H69" s="72">
        <f t="shared" si="50"/>
        <v>42424</v>
      </c>
      <c r="I69" s="2">
        <f t="shared" si="43"/>
        <v>2</v>
      </c>
      <c r="J69" s="70">
        <f t="shared" si="51"/>
        <v>32</v>
      </c>
      <c r="K69" s="113">
        <f t="shared" si="33"/>
        <v>0.6904761904761905</v>
      </c>
      <c r="L69" s="72">
        <f t="shared" si="34"/>
        <v>24</v>
      </c>
      <c r="M69" s="72">
        <f t="shared" si="52"/>
        <v>42453</v>
      </c>
      <c r="N69" s="2">
        <f t="shared" si="44"/>
      </c>
      <c r="O69" s="70">
        <f t="shared" si="53"/>
        <v>49</v>
      </c>
      <c r="P69" s="113">
        <f t="shared" si="35"/>
        <v>0.7916666666666667</v>
      </c>
      <c r="Q69" s="72">
        <f t="shared" si="36"/>
        <v>24</v>
      </c>
      <c r="R69" s="72">
        <f t="shared" si="54"/>
        <v>42484</v>
      </c>
      <c r="S69" s="2">
        <f t="shared" si="45"/>
      </c>
      <c r="T69" s="70">
        <f t="shared" si="55"/>
        <v>69</v>
      </c>
      <c r="U69" s="113">
        <f t="shared" si="37"/>
        <v>0.9107142857142857</v>
      </c>
      <c r="V69" s="72">
        <f t="shared" si="38"/>
        <v>24</v>
      </c>
      <c r="W69" s="72">
        <f t="shared" si="56"/>
        <v>42514</v>
      </c>
      <c r="X69" s="2">
        <f t="shared" si="46"/>
      </c>
      <c r="Y69" s="70">
        <f t="shared" si="57"/>
        <v>84</v>
      </c>
      <c r="Z69" s="113">
        <f t="shared" si="39"/>
        <v>1</v>
      </c>
      <c r="AA69" s="72">
        <f t="shared" si="40"/>
        <v>23</v>
      </c>
      <c r="AB69" s="72">
        <f t="shared" si="58"/>
        <v>42544</v>
      </c>
      <c r="AC69" s="2">
        <f t="shared" si="47"/>
      </c>
      <c r="AD69" s="70">
        <f t="shared" si="59"/>
        <v>84</v>
      </c>
      <c r="AE69" s="113">
        <f t="shared" si="41"/>
        <v>1</v>
      </c>
      <c r="AF69" s="67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</row>
    <row r="70" spans="1:256" ht="15.75" thickBot="1">
      <c r="A70"/>
      <c r="B70" s="72">
        <f t="shared" si="30"/>
        <v>25</v>
      </c>
      <c r="C70" s="72">
        <f t="shared" si="48"/>
        <v>42394</v>
      </c>
      <c r="D70" s="2">
        <f t="shared" si="42"/>
        <v>2</v>
      </c>
      <c r="E70" s="70">
        <f t="shared" si="49"/>
        <v>12</v>
      </c>
      <c r="F70" s="113">
        <f t="shared" si="31"/>
        <v>0.5714285714285714</v>
      </c>
      <c r="G70" s="72">
        <f t="shared" si="32"/>
        <v>25</v>
      </c>
      <c r="H70" s="72">
        <f t="shared" si="50"/>
        <v>42425</v>
      </c>
      <c r="I70" s="2">
        <f t="shared" si="43"/>
        <v>2</v>
      </c>
      <c r="J70" s="70">
        <f t="shared" si="51"/>
        <v>33</v>
      </c>
      <c r="K70" s="113">
        <f t="shared" si="33"/>
        <v>0.6964285714285714</v>
      </c>
      <c r="L70" s="72">
        <f t="shared" si="34"/>
        <v>25</v>
      </c>
      <c r="M70" s="72">
        <f t="shared" si="52"/>
        <v>42454</v>
      </c>
      <c r="N70" s="2">
        <f t="shared" si="44"/>
      </c>
      <c r="O70" s="70">
        <f t="shared" si="53"/>
        <v>49</v>
      </c>
      <c r="P70" s="113">
        <f t="shared" si="35"/>
        <v>0.7916666666666667</v>
      </c>
      <c r="Q70" s="72">
        <f t="shared" si="36"/>
        <v>25</v>
      </c>
      <c r="R70" s="72">
        <f t="shared" si="54"/>
        <v>42485</v>
      </c>
      <c r="S70" s="2">
        <f t="shared" si="45"/>
        <v>2</v>
      </c>
      <c r="T70" s="70">
        <f t="shared" si="55"/>
        <v>70</v>
      </c>
      <c r="U70" s="113">
        <f t="shared" si="37"/>
        <v>0.9166666666666667</v>
      </c>
      <c r="V70" s="72">
        <f t="shared" si="38"/>
        <v>25</v>
      </c>
      <c r="W70" s="72">
        <f t="shared" si="56"/>
        <v>42515</v>
      </c>
      <c r="X70" s="2">
        <f t="shared" si="46"/>
      </c>
      <c r="Y70" s="70">
        <f t="shared" si="57"/>
        <v>84</v>
      </c>
      <c r="Z70" s="113">
        <f t="shared" si="39"/>
        <v>1</v>
      </c>
      <c r="AA70" s="72">
        <f t="shared" si="40"/>
        <v>24</v>
      </c>
      <c r="AB70" s="72">
        <f t="shared" si="58"/>
        <v>42545</v>
      </c>
      <c r="AC70" s="2">
        <f t="shared" si="47"/>
      </c>
      <c r="AD70" s="70">
        <f t="shared" si="59"/>
        <v>84</v>
      </c>
      <c r="AE70" s="113">
        <f t="shared" si="41"/>
        <v>1</v>
      </c>
      <c r="AF70" s="67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</row>
    <row r="71" spans="1:256" ht="15.75" thickBot="1">
      <c r="A71"/>
      <c r="B71" s="72">
        <f t="shared" si="30"/>
        <v>26</v>
      </c>
      <c r="C71" s="72">
        <f t="shared" si="48"/>
        <v>42395</v>
      </c>
      <c r="D71" s="2">
        <f t="shared" si="42"/>
        <v>2</v>
      </c>
      <c r="E71" s="70">
        <f t="shared" si="49"/>
        <v>13</v>
      </c>
      <c r="F71" s="113">
        <f t="shared" si="31"/>
        <v>0.5773809523809523</v>
      </c>
      <c r="G71" s="72">
        <f t="shared" si="32"/>
        <v>26</v>
      </c>
      <c r="H71" s="72">
        <f t="shared" si="50"/>
        <v>42426</v>
      </c>
      <c r="I71" s="2">
        <f t="shared" si="43"/>
        <v>2</v>
      </c>
      <c r="J71" s="70">
        <f t="shared" si="51"/>
        <v>34</v>
      </c>
      <c r="K71" s="113">
        <f t="shared" si="33"/>
        <v>0.7023809523809523</v>
      </c>
      <c r="L71" s="72">
        <f t="shared" si="34"/>
        <v>26</v>
      </c>
      <c r="M71" s="72">
        <f t="shared" si="52"/>
        <v>42455</v>
      </c>
      <c r="N71" s="2">
        <f t="shared" si="44"/>
      </c>
      <c r="O71" s="70">
        <f t="shared" si="53"/>
        <v>49</v>
      </c>
      <c r="P71" s="113">
        <f t="shared" si="35"/>
        <v>0.7916666666666667</v>
      </c>
      <c r="Q71" s="72">
        <f t="shared" si="36"/>
        <v>26</v>
      </c>
      <c r="R71" s="72">
        <f t="shared" si="54"/>
        <v>42486</v>
      </c>
      <c r="S71" s="2">
        <f t="shared" si="45"/>
        <v>2</v>
      </c>
      <c r="T71" s="70">
        <f t="shared" si="55"/>
        <v>71</v>
      </c>
      <c r="U71" s="113">
        <f t="shared" si="37"/>
        <v>0.9226190476190477</v>
      </c>
      <c r="V71" s="72">
        <f t="shared" si="38"/>
        <v>26</v>
      </c>
      <c r="W71" s="72">
        <f t="shared" si="56"/>
        <v>42516</v>
      </c>
      <c r="X71" s="2">
        <f t="shared" si="46"/>
      </c>
      <c r="Y71" s="70">
        <f t="shared" si="57"/>
        <v>84</v>
      </c>
      <c r="Z71" s="113">
        <f t="shared" si="39"/>
        <v>1</v>
      </c>
      <c r="AA71" s="72">
        <f t="shared" si="40"/>
        <v>25</v>
      </c>
      <c r="AB71" s="72">
        <f t="shared" si="58"/>
        <v>42546</v>
      </c>
      <c r="AC71" s="2">
        <f t="shared" si="47"/>
      </c>
      <c r="AD71" s="70">
        <f t="shared" si="59"/>
        <v>84</v>
      </c>
      <c r="AE71" s="113">
        <f t="shared" si="41"/>
        <v>1</v>
      </c>
      <c r="AF71" s="67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</row>
    <row r="72" spans="1:256" ht="15.75" thickBot="1">
      <c r="A72"/>
      <c r="B72" s="72">
        <f t="shared" si="30"/>
        <v>27</v>
      </c>
      <c r="C72" s="72">
        <f t="shared" si="48"/>
        <v>42396</v>
      </c>
      <c r="D72" s="2">
        <f t="shared" si="42"/>
        <v>2</v>
      </c>
      <c r="E72" s="70">
        <f t="shared" si="49"/>
        <v>14</v>
      </c>
      <c r="F72" s="113">
        <f t="shared" si="31"/>
        <v>0.5833333333333334</v>
      </c>
      <c r="G72" s="72">
        <f t="shared" si="32"/>
        <v>27</v>
      </c>
      <c r="H72" s="72">
        <f t="shared" si="50"/>
        <v>42427</v>
      </c>
      <c r="I72" s="2">
        <f t="shared" si="43"/>
      </c>
      <c r="J72" s="70">
        <f t="shared" si="51"/>
        <v>34</v>
      </c>
      <c r="K72" s="113">
        <f t="shared" si="33"/>
        <v>0.7023809523809523</v>
      </c>
      <c r="L72" s="72">
        <f t="shared" si="34"/>
        <v>27</v>
      </c>
      <c r="M72" s="72">
        <f t="shared" si="52"/>
        <v>42456</v>
      </c>
      <c r="N72" s="2">
        <f t="shared" si="44"/>
      </c>
      <c r="O72" s="70">
        <f t="shared" si="53"/>
        <v>49</v>
      </c>
      <c r="P72" s="113">
        <f t="shared" si="35"/>
        <v>0.7916666666666667</v>
      </c>
      <c r="Q72" s="72">
        <f t="shared" si="36"/>
        <v>27</v>
      </c>
      <c r="R72" s="72">
        <f t="shared" si="54"/>
        <v>42487</v>
      </c>
      <c r="S72" s="2">
        <f t="shared" si="45"/>
        <v>2</v>
      </c>
      <c r="T72" s="70">
        <f t="shared" si="55"/>
        <v>72</v>
      </c>
      <c r="U72" s="113">
        <f t="shared" si="37"/>
        <v>0.9285714285714286</v>
      </c>
      <c r="V72" s="72">
        <f t="shared" si="38"/>
        <v>27</v>
      </c>
      <c r="W72" s="72">
        <f t="shared" si="56"/>
        <v>42517</v>
      </c>
      <c r="X72" s="2">
        <f t="shared" si="46"/>
      </c>
      <c r="Y72" s="70">
        <f t="shared" si="57"/>
        <v>84</v>
      </c>
      <c r="Z72" s="113">
        <f t="shared" si="39"/>
        <v>1</v>
      </c>
      <c r="AA72" s="72">
        <f t="shared" si="40"/>
        <v>26</v>
      </c>
      <c r="AB72" s="72">
        <f t="shared" si="58"/>
        <v>42547</v>
      </c>
      <c r="AC72" s="2">
        <f t="shared" si="47"/>
      </c>
      <c r="AD72" s="70">
        <f t="shared" si="59"/>
        <v>84</v>
      </c>
      <c r="AE72" s="113">
        <f t="shared" si="41"/>
        <v>1</v>
      </c>
      <c r="AF72" s="67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</row>
    <row r="73" spans="1:256" ht="15.75" thickBot="1">
      <c r="A73"/>
      <c r="B73" s="72">
        <f t="shared" si="30"/>
        <v>28</v>
      </c>
      <c r="C73" s="72">
        <f t="shared" si="48"/>
        <v>42397</v>
      </c>
      <c r="D73" s="2">
        <f t="shared" si="42"/>
        <v>2</v>
      </c>
      <c r="E73" s="70">
        <f t="shared" si="49"/>
        <v>15</v>
      </c>
      <c r="F73" s="113">
        <f t="shared" si="31"/>
        <v>0.5892857142857143</v>
      </c>
      <c r="G73" s="72">
        <f t="shared" si="32"/>
        <v>28</v>
      </c>
      <c r="H73" s="72">
        <f t="shared" si="50"/>
        <v>42428</v>
      </c>
      <c r="I73" s="2">
        <f t="shared" si="43"/>
      </c>
      <c r="J73" s="70">
        <f t="shared" si="51"/>
        <v>34</v>
      </c>
      <c r="K73" s="113">
        <f t="shared" si="33"/>
        <v>0.7023809523809523</v>
      </c>
      <c r="L73" s="72">
        <f t="shared" si="34"/>
        <v>28</v>
      </c>
      <c r="M73" s="72">
        <f t="shared" si="52"/>
        <v>42457</v>
      </c>
      <c r="N73" s="2">
        <f t="shared" si="44"/>
        <v>2</v>
      </c>
      <c r="O73" s="70">
        <f t="shared" si="53"/>
        <v>50</v>
      </c>
      <c r="P73" s="113">
        <f t="shared" si="35"/>
        <v>0.7976190476190477</v>
      </c>
      <c r="Q73" s="72">
        <f t="shared" si="36"/>
        <v>28</v>
      </c>
      <c r="R73" s="72">
        <f t="shared" si="54"/>
        <v>42488</v>
      </c>
      <c r="S73" s="2">
        <f t="shared" si="45"/>
        <v>2</v>
      </c>
      <c r="T73" s="70">
        <f t="shared" si="55"/>
        <v>73</v>
      </c>
      <c r="U73" s="113">
        <f t="shared" si="37"/>
        <v>0.9345238095238095</v>
      </c>
      <c r="V73" s="72">
        <f t="shared" si="38"/>
        <v>28</v>
      </c>
      <c r="W73" s="72">
        <f t="shared" si="56"/>
        <v>42518</v>
      </c>
      <c r="X73" s="2">
        <f t="shared" si="46"/>
      </c>
      <c r="Y73" s="70">
        <f t="shared" si="57"/>
        <v>84</v>
      </c>
      <c r="Z73" s="113">
        <f t="shared" si="39"/>
        <v>1</v>
      </c>
      <c r="AA73" s="72">
        <f t="shared" si="40"/>
        <v>27</v>
      </c>
      <c r="AB73" s="72">
        <f t="shared" si="58"/>
        <v>42548</v>
      </c>
      <c r="AC73" s="2">
        <f t="shared" si="47"/>
      </c>
      <c r="AD73" s="70">
        <f t="shared" si="59"/>
        <v>84</v>
      </c>
      <c r="AE73" s="113">
        <f t="shared" si="41"/>
        <v>1</v>
      </c>
      <c r="AF73" s="67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</row>
    <row r="74" spans="1:256" ht="15.75" thickBot="1">
      <c r="A74"/>
      <c r="B74" s="72">
        <f t="shared" si="30"/>
        <v>29</v>
      </c>
      <c r="C74" s="72">
        <f t="shared" si="48"/>
        <v>42398</v>
      </c>
      <c r="D74" s="2">
        <f t="shared" si="42"/>
        <v>2</v>
      </c>
      <c r="E74" s="70">
        <f t="shared" si="49"/>
        <v>16</v>
      </c>
      <c r="F74" s="113">
        <f t="shared" si="31"/>
        <v>0.5952380952380952</v>
      </c>
      <c r="G74" s="72">
        <v>29</v>
      </c>
      <c r="H74" s="72">
        <f t="shared" si="50"/>
        <v>42429</v>
      </c>
      <c r="I74" s="2">
        <f t="shared" si="43"/>
        <v>2</v>
      </c>
      <c r="J74" s="70">
        <f t="shared" si="51"/>
        <v>35</v>
      </c>
      <c r="K74" s="113">
        <f>IF(DAY((H73)+1)&lt;&gt;29,"",0.5*(J74)/STOTAL+0.5)</f>
        <v>0.7083333333333334</v>
      </c>
      <c r="L74" s="72">
        <f t="shared" si="34"/>
        <v>29</v>
      </c>
      <c r="M74" s="72">
        <f t="shared" si="52"/>
        <v>42458</v>
      </c>
      <c r="N74" s="2">
        <f t="shared" si="44"/>
        <v>2</v>
      </c>
      <c r="O74" s="70">
        <f t="shared" si="53"/>
        <v>51</v>
      </c>
      <c r="P74" s="113">
        <f t="shared" si="35"/>
        <v>0.8035714285714286</v>
      </c>
      <c r="Q74" s="72">
        <f t="shared" si="36"/>
        <v>29</v>
      </c>
      <c r="R74" s="72">
        <f t="shared" si="54"/>
        <v>42489</v>
      </c>
      <c r="S74" s="2">
        <f t="shared" si="45"/>
        <v>2</v>
      </c>
      <c r="T74" s="70">
        <f t="shared" si="55"/>
        <v>74</v>
      </c>
      <c r="U74" s="113">
        <f t="shared" si="37"/>
        <v>0.9404761904761905</v>
      </c>
      <c r="V74" s="72">
        <f t="shared" si="38"/>
        <v>29</v>
      </c>
      <c r="W74" s="72">
        <f t="shared" si="56"/>
        <v>42519</v>
      </c>
      <c r="X74" s="2">
        <f t="shared" si="46"/>
      </c>
      <c r="Y74" s="70">
        <f t="shared" si="57"/>
        <v>84</v>
      </c>
      <c r="Z74" s="113">
        <f t="shared" si="39"/>
        <v>1</v>
      </c>
      <c r="AA74" s="72">
        <f t="shared" si="40"/>
        <v>28</v>
      </c>
      <c r="AB74" s="72">
        <f t="shared" si="58"/>
        <v>42549</v>
      </c>
      <c r="AC74" s="2">
        <f t="shared" si="47"/>
      </c>
      <c r="AD74" s="70">
        <f t="shared" si="59"/>
        <v>84</v>
      </c>
      <c r="AE74" s="113">
        <f t="shared" si="41"/>
        <v>1</v>
      </c>
      <c r="AF74" s="67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</row>
    <row r="75" spans="1:256" ht="15.75" thickBot="1">
      <c r="A75"/>
      <c r="B75" s="72">
        <f t="shared" si="30"/>
        <v>30</v>
      </c>
      <c r="C75" s="72">
        <f t="shared" si="48"/>
        <v>42399</v>
      </c>
      <c r="D75" s="2">
        <f t="shared" si="42"/>
      </c>
      <c r="E75" s="70">
        <f t="shared" si="49"/>
        <v>16</v>
      </c>
      <c r="F75" s="113">
        <f t="shared" si="31"/>
        <v>0.5952380952380952</v>
      </c>
      <c r="G75" s="72"/>
      <c r="H75" s="72"/>
      <c r="I75" s="73"/>
      <c r="J75" s="61"/>
      <c r="K75" s="75"/>
      <c r="L75" s="72">
        <f t="shared" si="34"/>
        <v>30</v>
      </c>
      <c r="M75" s="72">
        <f t="shared" si="52"/>
        <v>42459</v>
      </c>
      <c r="N75" s="2">
        <f t="shared" si="44"/>
        <v>2</v>
      </c>
      <c r="O75" s="70">
        <f t="shared" si="53"/>
        <v>52</v>
      </c>
      <c r="P75" s="113">
        <f t="shared" si="35"/>
        <v>0.8095238095238095</v>
      </c>
      <c r="Q75" s="72">
        <f t="shared" si="36"/>
        <v>30</v>
      </c>
      <c r="R75" s="72">
        <f t="shared" si="54"/>
        <v>42490</v>
      </c>
      <c r="S75" s="2">
        <f t="shared" si="45"/>
      </c>
      <c r="T75" s="70">
        <f t="shared" si="55"/>
        <v>74</v>
      </c>
      <c r="U75" s="113">
        <f t="shared" si="37"/>
        <v>0.9404761904761905</v>
      </c>
      <c r="V75" s="72">
        <f t="shared" si="38"/>
        <v>30</v>
      </c>
      <c r="W75" s="72">
        <f t="shared" si="56"/>
        <v>42520</v>
      </c>
      <c r="X75" s="2">
        <f t="shared" si="46"/>
      </c>
      <c r="Y75" s="70">
        <f t="shared" si="57"/>
        <v>84</v>
      </c>
      <c r="Z75" s="113">
        <f t="shared" si="39"/>
        <v>1</v>
      </c>
      <c r="AA75" s="72">
        <f t="shared" si="40"/>
        <v>29</v>
      </c>
      <c r="AB75" s="72">
        <f t="shared" si="58"/>
        <v>42550</v>
      </c>
      <c r="AC75" s="2">
        <f t="shared" si="47"/>
      </c>
      <c r="AD75" s="70">
        <f t="shared" si="59"/>
        <v>84</v>
      </c>
      <c r="AE75" s="113">
        <f t="shared" si="41"/>
        <v>1</v>
      </c>
      <c r="AF75" s="67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</row>
    <row r="76" spans="1:256" ht="15.75" thickBot="1">
      <c r="A76"/>
      <c r="B76" s="72">
        <f t="shared" si="30"/>
        <v>31</v>
      </c>
      <c r="C76" s="72">
        <f t="shared" si="48"/>
        <v>42400</v>
      </c>
      <c r="D76" s="2">
        <f t="shared" si="42"/>
      </c>
      <c r="E76" s="70">
        <f t="shared" si="49"/>
        <v>16</v>
      </c>
      <c r="F76" s="114">
        <f t="shared" si="31"/>
        <v>0.5952380952380952</v>
      </c>
      <c r="G76" s="81"/>
      <c r="H76" s="72"/>
      <c r="I76" s="62"/>
      <c r="J76" s="74"/>
      <c r="K76" s="61"/>
      <c r="L76" s="72">
        <f t="shared" si="34"/>
        <v>31</v>
      </c>
      <c r="M76" s="72">
        <f t="shared" si="52"/>
        <v>42460</v>
      </c>
      <c r="N76" s="2">
        <f t="shared" si="44"/>
        <v>2</v>
      </c>
      <c r="O76" s="70">
        <f t="shared" si="53"/>
        <v>53</v>
      </c>
      <c r="P76" s="114">
        <f t="shared" si="35"/>
        <v>0.8154761904761905</v>
      </c>
      <c r="Q76" s="72"/>
      <c r="R76" s="72"/>
      <c r="S76" s="73"/>
      <c r="T76" s="74"/>
      <c r="U76" s="75"/>
      <c r="V76" s="72">
        <f t="shared" si="38"/>
        <v>31</v>
      </c>
      <c r="W76" s="72">
        <f t="shared" si="56"/>
        <v>42521</v>
      </c>
      <c r="X76" s="2">
        <f t="shared" si="46"/>
      </c>
      <c r="Y76" s="70">
        <f t="shared" si="57"/>
        <v>84</v>
      </c>
      <c r="Z76" s="114">
        <f t="shared" si="39"/>
        <v>1</v>
      </c>
      <c r="AA76" s="72"/>
      <c r="AB76" s="72"/>
      <c r="AC76" s="73"/>
      <c r="AD76" s="74"/>
      <c r="AE76" s="75"/>
      <c r="AF76" s="67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  <c r="IV76" s="61"/>
    </row>
    <row r="77" spans="1:256" ht="15">
      <c r="A77"/>
      <c r="B77" s="76"/>
      <c r="C77" s="70"/>
      <c r="D77" s="69"/>
      <c r="E77" s="70"/>
      <c r="F77" s="70"/>
      <c r="G77" s="70"/>
      <c r="H77" s="70"/>
      <c r="I77" s="69"/>
      <c r="J77" s="70"/>
      <c r="K77" s="70"/>
      <c r="L77" s="70"/>
      <c r="M77" s="70"/>
      <c r="N77" s="69"/>
      <c r="O77" s="70"/>
      <c r="P77" s="70"/>
      <c r="Q77" s="70"/>
      <c r="R77" s="70"/>
      <c r="S77" s="69"/>
      <c r="T77" s="70"/>
      <c r="U77" s="70"/>
      <c r="V77" s="70"/>
      <c r="W77" s="70"/>
      <c r="X77" s="69"/>
      <c r="Y77" s="70"/>
      <c r="Z77" s="70"/>
      <c r="AA77" s="70"/>
      <c r="AB77" s="70"/>
      <c r="AC77" s="69"/>
      <c r="AD77" s="70"/>
      <c r="AE77" s="70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</row>
    <row r="78" spans="1:256" ht="15">
      <c r="A78" s="82"/>
      <c r="B78" s="82"/>
      <c r="C78" s="83"/>
      <c r="D78" s="77">
        <f>SUM(D46:D76)/2</f>
        <v>16</v>
      </c>
      <c r="E78" s="83"/>
      <c r="F78" s="83"/>
      <c r="G78" s="83"/>
      <c r="H78" s="83"/>
      <c r="I78" s="77">
        <f>SUM(I46:I76)/2</f>
        <v>19</v>
      </c>
      <c r="J78" s="83"/>
      <c r="K78" s="83"/>
      <c r="L78" s="83"/>
      <c r="M78" s="83"/>
      <c r="N78" s="77">
        <f>SUM(N46:N76)/2</f>
        <v>18</v>
      </c>
      <c r="O78" s="83"/>
      <c r="P78" s="83"/>
      <c r="Q78" s="83"/>
      <c r="R78" s="83"/>
      <c r="S78" s="77">
        <f>SUM(S46:S76)/2</f>
        <v>21</v>
      </c>
      <c r="T78" s="83"/>
      <c r="U78" s="83"/>
      <c r="V78" s="83"/>
      <c r="W78" s="83"/>
      <c r="X78" s="77">
        <f>SUM(X46:X76)/2</f>
        <v>10</v>
      </c>
      <c r="Y78" s="83"/>
      <c r="Z78" s="83"/>
      <c r="AA78" s="83"/>
      <c r="AB78" s="83"/>
      <c r="AC78" s="77">
        <f>SUM(AC46:AC76)/2</f>
        <v>0</v>
      </c>
      <c r="AD78" s="83"/>
      <c r="AE78" s="83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/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/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/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83"/>
      <c r="IG78" s="83"/>
      <c r="IH78" s="83"/>
      <c r="II78" s="83"/>
      <c r="IJ78" s="83"/>
      <c r="IK78" s="83"/>
      <c r="IL78" s="83"/>
      <c r="IM78" s="83"/>
      <c r="IN78" s="83"/>
      <c r="IO78" s="83"/>
      <c r="IP78" s="83"/>
      <c r="IQ78" s="83"/>
      <c r="IR78" s="83"/>
      <c r="IS78" s="83"/>
      <c r="IT78" s="83"/>
      <c r="IU78" s="83"/>
      <c r="IV78" s="83"/>
    </row>
    <row r="79" spans="1:256" ht="12">
      <c r="A79" s="61"/>
      <c r="B79" s="61"/>
      <c r="C79" s="61"/>
      <c r="D79" s="62"/>
      <c r="E79" s="61"/>
      <c r="F79" s="61"/>
      <c r="G79" s="61"/>
      <c r="H79" s="61"/>
      <c r="I79" s="62"/>
      <c r="J79" s="61"/>
      <c r="K79" s="61"/>
      <c r="L79" s="61"/>
      <c r="M79" s="61"/>
      <c r="N79" s="62"/>
      <c r="O79" s="61"/>
      <c r="P79" s="61"/>
      <c r="Q79" s="61"/>
      <c r="R79" s="61"/>
      <c r="S79" s="62"/>
      <c r="T79" s="61"/>
      <c r="U79" s="61"/>
      <c r="V79" s="61"/>
      <c r="W79" s="61"/>
      <c r="X79" s="62"/>
      <c r="Y79" s="61"/>
      <c r="Z79" s="61"/>
      <c r="AA79" s="61"/>
      <c r="AB79" s="61"/>
      <c r="AC79" s="62"/>
      <c r="AD79" s="61"/>
      <c r="AE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  <c r="IV79" s="61"/>
    </row>
    <row r="80" spans="1:256" ht="12">
      <c r="A80" s="61"/>
      <c r="B80" s="61"/>
      <c r="C80" s="61"/>
      <c r="D80" s="62"/>
      <c r="E80" s="61"/>
      <c r="F80" s="61"/>
      <c r="G80" s="61"/>
      <c r="H80" s="61"/>
      <c r="I80" s="62"/>
      <c r="J80" s="61"/>
      <c r="K80" s="61"/>
      <c r="L80" s="61"/>
      <c r="M80" s="61"/>
      <c r="N80" s="62"/>
      <c r="O80" s="61"/>
      <c r="P80" s="61"/>
      <c r="Q80" s="61"/>
      <c r="R80" s="61"/>
      <c r="S80" s="62"/>
      <c r="T80" s="61"/>
      <c r="U80" s="61"/>
      <c r="V80" s="61"/>
      <c r="W80" s="61"/>
      <c r="X80" s="62"/>
      <c r="Y80" s="61"/>
      <c r="Z80" s="61"/>
      <c r="AA80" s="61"/>
      <c r="AB80" s="61"/>
      <c r="AC80" s="62"/>
      <c r="AD80" s="61"/>
      <c r="AE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1"/>
      <c r="IT80" s="61"/>
      <c r="IU80" s="61"/>
      <c r="IV80" s="61"/>
    </row>
    <row r="81" spans="1:256" ht="12">
      <c r="A81" s="61"/>
      <c r="B81" s="61"/>
      <c r="C81" s="61"/>
      <c r="D81" s="62"/>
      <c r="E81" s="61"/>
      <c r="F81" s="61"/>
      <c r="G81" s="61"/>
      <c r="H81" s="61"/>
      <c r="I81" s="62"/>
      <c r="J81" s="61"/>
      <c r="K81" s="61"/>
      <c r="L81" s="61"/>
      <c r="M81" s="61"/>
      <c r="N81" s="62"/>
      <c r="O81" s="61"/>
      <c r="P81" s="61"/>
      <c r="Q81" s="61"/>
      <c r="R81" s="61"/>
      <c r="S81" s="62"/>
      <c r="T81" s="61"/>
      <c r="U81" s="61"/>
      <c r="V81" s="61"/>
      <c r="W81" s="61"/>
      <c r="X81" s="62"/>
      <c r="Y81" s="61"/>
      <c r="Z81" s="84" t="s">
        <v>45</v>
      </c>
      <c r="AA81" s="61"/>
      <c r="AB81" s="61"/>
      <c r="AC81" s="62">
        <f>SUM(AC78,X78,S78,N78,I78,D78)</f>
        <v>84</v>
      </c>
      <c r="AD81" s="61"/>
      <c r="AE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  <c r="IV81" s="61"/>
    </row>
    <row r="82" spans="1:256" ht="16.5">
      <c r="A82" s="61"/>
      <c r="B82" s="60" t="s">
        <v>34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  <c r="IF82" s="61"/>
      <c r="IG82" s="61"/>
      <c r="IH82" s="61"/>
      <c r="II82" s="61"/>
      <c r="IJ82" s="61"/>
      <c r="IK82" s="61"/>
      <c r="IL82" s="61"/>
      <c r="IM82" s="61"/>
      <c r="IN82" s="61"/>
      <c r="IO82" s="61"/>
      <c r="IP82" s="61"/>
      <c r="IQ82" s="61"/>
      <c r="IR82" s="61"/>
      <c r="IS82" s="61"/>
      <c r="IT82" s="61"/>
      <c r="IU82" s="61"/>
      <c r="IV82" s="61"/>
    </row>
    <row r="83" spans="1:256" ht="16.5">
      <c r="A83" s="61"/>
      <c r="B83" s="61"/>
      <c r="C83" s="61"/>
      <c r="D83" s="62"/>
      <c r="E83" s="61"/>
      <c r="F83" s="61">
        <f>MONTH(C5)</f>
        <v>7</v>
      </c>
      <c r="G83" s="61"/>
      <c r="H83" s="61"/>
      <c r="I83" s="62"/>
      <c r="J83" s="61"/>
      <c r="K83" s="61"/>
      <c r="L83" s="61"/>
      <c r="M83" s="61"/>
      <c r="N83" s="62"/>
      <c r="O83" s="61"/>
      <c r="P83" s="61"/>
      <c r="Q83" s="61"/>
      <c r="R83" s="61"/>
      <c r="S83" s="62"/>
      <c r="T83" s="61"/>
      <c r="U83" s="61"/>
      <c r="V83" s="61"/>
      <c r="W83" s="61"/>
      <c r="X83" s="60">
        <f>YEAR(FSDATE)</f>
        <v>2015</v>
      </c>
      <c r="Y83" s="63"/>
      <c r="Z83" s="63"/>
      <c r="AA83" s="63"/>
      <c r="AB83" s="63"/>
      <c r="AC83" s="63"/>
      <c r="AD83" s="63"/>
      <c r="AE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1"/>
      <c r="IT83" s="61"/>
      <c r="IU83" s="61"/>
      <c r="IV83" s="61"/>
    </row>
    <row r="84" spans="1:256" ht="12">
      <c r="A84" s="61"/>
      <c r="B84" s="61"/>
      <c r="C84" s="61"/>
      <c r="D84" s="62"/>
      <c r="E84" s="61"/>
      <c r="F84" s="61"/>
      <c r="G84" s="61"/>
      <c r="H84" s="61"/>
      <c r="I84" s="62"/>
      <c r="J84" s="61"/>
      <c r="K84" s="61"/>
      <c r="L84" s="61"/>
      <c r="M84" s="61"/>
      <c r="N84" s="62"/>
      <c r="O84" s="61"/>
      <c r="P84" s="61"/>
      <c r="Q84" s="61"/>
      <c r="R84" s="61"/>
      <c r="S84" s="62"/>
      <c r="T84" s="61"/>
      <c r="U84" s="61"/>
      <c r="V84" s="61"/>
      <c r="W84" s="61"/>
      <c r="X84" s="62"/>
      <c r="Y84" s="61"/>
      <c r="Z84" s="61"/>
      <c r="AA84" s="61"/>
      <c r="AB84" s="61"/>
      <c r="AC84" s="62"/>
      <c r="AD84" s="61"/>
      <c r="AE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  <c r="FY84" s="61"/>
      <c r="FZ84" s="61"/>
      <c r="GA84" s="61"/>
      <c r="GB84" s="61"/>
      <c r="GC84" s="61"/>
      <c r="GD84" s="61"/>
      <c r="GE84" s="61"/>
      <c r="GF84" s="61"/>
      <c r="GG84" s="61"/>
      <c r="GH84" s="61"/>
      <c r="GI84" s="61"/>
      <c r="GJ84" s="61"/>
      <c r="GK84" s="61"/>
      <c r="GL84" s="61"/>
      <c r="GM84" s="61"/>
      <c r="GN84" s="61"/>
      <c r="GO84" s="61"/>
      <c r="GP84" s="61"/>
      <c r="GQ84" s="61"/>
      <c r="GR84" s="61"/>
      <c r="GS84" s="61"/>
      <c r="GT84" s="61"/>
      <c r="GU84" s="61"/>
      <c r="GV84" s="61"/>
      <c r="GW84" s="61"/>
      <c r="GX84" s="61"/>
      <c r="GY84" s="61"/>
      <c r="GZ84" s="61"/>
      <c r="HA84" s="61"/>
      <c r="HB84" s="61"/>
      <c r="HC84" s="61"/>
      <c r="HD84" s="61"/>
      <c r="HE84" s="61"/>
      <c r="HF84" s="61"/>
      <c r="HG84" s="61"/>
      <c r="HH84" s="61"/>
      <c r="HI84" s="61"/>
      <c r="HJ84" s="61"/>
      <c r="HK84" s="61"/>
      <c r="HL84" s="61"/>
      <c r="HM84" s="61"/>
      <c r="HN84" s="61"/>
      <c r="HO84" s="61"/>
      <c r="HP84" s="61"/>
      <c r="HQ84" s="61"/>
      <c r="HR84" s="61"/>
      <c r="HS84" s="61"/>
      <c r="HT84" s="61"/>
      <c r="HU84" s="61"/>
      <c r="HV84" s="61"/>
      <c r="HW84" s="61"/>
      <c r="HX84" s="61"/>
      <c r="HY84" s="61"/>
      <c r="HZ84" s="61"/>
      <c r="IA84" s="61"/>
      <c r="IB84" s="61"/>
      <c r="IC84" s="61"/>
      <c r="ID84" s="61"/>
      <c r="IE84" s="61"/>
      <c r="IF84" s="61"/>
      <c r="IG84" s="61"/>
      <c r="IH84" s="61"/>
      <c r="II84" s="61"/>
      <c r="IJ84" s="61"/>
      <c r="IK84" s="61"/>
      <c r="IL84" s="61"/>
      <c r="IM84" s="61"/>
      <c r="IN84" s="61"/>
      <c r="IO84" s="61"/>
      <c r="IP84" s="61"/>
      <c r="IQ84" s="61"/>
      <c r="IR84" s="61"/>
      <c r="IS84" s="61"/>
      <c r="IT84" s="61"/>
      <c r="IU84" s="61"/>
      <c r="IV84" s="61"/>
    </row>
    <row r="85" spans="1:256" ht="15.75" thickBot="1">
      <c r="A85" s="61"/>
      <c r="B85" s="65" t="s">
        <v>31</v>
      </c>
      <c r="C85" s="65"/>
      <c r="D85" s="66"/>
      <c r="E85" s="66"/>
      <c r="F85" s="66"/>
      <c r="G85" s="65" t="s">
        <v>36</v>
      </c>
      <c r="H85" s="65"/>
      <c r="I85" s="66"/>
      <c r="J85" s="66"/>
      <c r="K85" s="66"/>
      <c r="L85" s="65" t="s">
        <v>38</v>
      </c>
      <c r="M85" s="65"/>
      <c r="N85" s="66"/>
      <c r="O85" s="66"/>
      <c r="P85" s="66"/>
      <c r="Q85" s="65" t="s">
        <v>40</v>
      </c>
      <c r="R85" s="65"/>
      <c r="S85" s="66"/>
      <c r="T85" s="66"/>
      <c r="U85" s="66"/>
      <c r="V85" s="65" t="s">
        <v>42</v>
      </c>
      <c r="W85" s="65"/>
      <c r="X85" s="66"/>
      <c r="Y85" s="66"/>
      <c r="Z85" s="66"/>
      <c r="AA85" s="65" t="s">
        <v>46</v>
      </c>
      <c r="AB85" s="65"/>
      <c r="AC85" s="66"/>
      <c r="AD85" s="66"/>
      <c r="AE85" s="66"/>
      <c r="AF85" s="67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1"/>
      <c r="IT85" s="61"/>
      <c r="IU85" s="61"/>
      <c r="IV85" s="61"/>
    </row>
    <row r="86" spans="1:256" ht="15.75" thickBot="1">
      <c r="A86" s="61"/>
      <c r="B86" s="68">
        <f aca="true" t="shared" si="60" ref="B86:B116">DAY(C86)</f>
        <v>1</v>
      </c>
      <c r="C86" s="68">
        <f>DATEVALUE('YEARLY RESET'!A15)+1</f>
        <v>42186</v>
      </c>
      <c r="D86" s="76"/>
      <c r="E86" s="70"/>
      <c r="F86" s="71">
        <f>IF(AND(MONTH(C86)=2,(MOD((YEAR(C86)-1900),4)=0)),(348^-1),IF(AND(MONTH(C86)=2,(MOD((YEAR(C86)-1900),4)&lt;&gt;0)),(336^-1),IF(OR(OR(OR(MONTH(C86)=4,MONTH(C86)=6),MONTH(C86)=9),MONTH(C86)=11),(360^-1),(372^-1))))</f>
        <v>0.002688172043010753</v>
      </c>
      <c r="G86" s="68">
        <f aca="true" t="shared" si="61" ref="G86:G116">DAY(H86)</f>
        <v>1</v>
      </c>
      <c r="H86" s="68">
        <f>C116+1</f>
        <v>42217</v>
      </c>
      <c r="I86" s="76"/>
      <c r="J86" s="70"/>
      <c r="K86" s="71">
        <f>IF(AND(MONTH(H86)=2,(MOD((YEAR(H86)-1900),4)=0)),F116+(348^-1),IF(AND(MONTH(H86)=2,(MOD((YEAR(H86)-1900),4)&lt;&gt;0)),F116+(336^-1),IF(OR(OR(OR(MONTH(H86)=4,MONTH(H86)=6),MONTH(H86)=9),MONTH(H86)=11),F116+(360^-1),F116+(372^-1))))</f>
        <v>0.08602150537634405</v>
      </c>
      <c r="L86" s="68">
        <f aca="true" t="shared" si="62" ref="L86:L115">DAY(M86)</f>
        <v>1</v>
      </c>
      <c r="M86" s="68">
        <f>H116+1</f>
        <v>42248</v>
      </c>
      <c r="N86" s="76"/>
      <c r="O86" s="70"/>
      <c r="P86" s="71">
        <f>IF(AND(MONTH(M86)=2,(MOD((YEAR(M86)-1900),4)=0)),K116+(348^-1),IF(AND(MONTH(M86)=2,(MOD((YEAR(M86)-1900),4)&lt;&gt;0)),K116+(336^-1),IF(OR(OR(OR(MONTH(M86)=4,MONTH(M86)=6),MONTH(M86)=9),MONTH(M86)=11),K116+(360^-1),K116+(372^-1))))</f>
        <v>0.16944444444444434</v>
      </c>
      <c r="Q86" s="68">
        <f aca="true" t="shared" si="63" ref="Q86:Q116">DAY(R86)</f>
        <v>1</v>
      </c>
      <c r="R86" s="68">
        <f>M115+1</f>
        <v>42278</v>
      </c>
      <c r="S86" s="76"/>
      <c r="T86" s="70"/>
      <c r="U86" s="71">
        <f>IF(AND(MONTH(R86)=2,(MOD((YEAR(R86)-1900),4)=0)),P115+(348^-1),IF(AND(MONTH(R86)=2,(MOD((YEAR(R86)-1900),4)&lt;&gt;0)),P115+(336^-1),IF(OR(OR(OR(MONTH(R86)=4,MONTH(R86)=6),MONTH(R86)=9),MONTH(R86)=11),P115+(360^-1),P115+(372^-1))))</f>
        <v>0.25268817204301036</v>
      </c>
      <c r="V86" s="68">
        <f aca="true" t="shared" si="64" ref="V86:V115">DAY(W86)</f>
        <v>1</v>
      </c>
      <c r="W86" s="68">
        <f>R116+1</f>
        <v>42309</v>
      </c>
      <c r="X86" s="76"/>
      <c r="Y86" s="70"/>
      <c r="Z86" s="71">
        <f>IF(AND(MONTH(W86)=2,(MOD((YEAR(W86)-1900),4)=0)),U116+(348^-1),IF(AND(MONTH(W86)=2,(MOD((YEAR(W86)-1900),4)&lt;&gt;0)),U116+(336^-1),IF(OR(OR(OR(MONTH(W86)=4,MONTH(W86)=6),MONTH(W86)=9),MONTH(W86)=11),U116+(360^-1),U116+(372^-1))))</f>
        <v>0.33611111111111064</v>
      </c>
      <c r="AA86" s="68">
        <f aca="true" t="shared" si="65" ref="AA86:AA116">DAY(AB86)</f>
        <v>1</v>
      </c>
      <c r="AB86" s="68">
        <f>W115+1</f>
        <v>42339</v>
      </c>
      <c r="AC86" s="76"/>
      <c r="AD86" s="70"/>
      <c r="AE86" s="71">
        <f>IF(AND(MONTH(AB86)=2,(MOD((YEAR(AB86)-1900),4)=0)),Z115+(348^-1),IF(AND(MONTH(AB86)=2,(MOD((YEAR(AB86)-1900),4)&lt;&gt;0)),Z115+(336^-1),IF(OR(OR(OR(MONTH(AB86)=4,MONTH(AB86)=6),MONTH(AB86)=9),MONTH(AB86)=11),Z115+(360^-1),Z115+(372^-1))))</f>
        <v>0.41935483870967666</v>
      </c>
      <c r="AF86" s="67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  <c r="IH86" s="61"/>
      <c r="II86" s="61"/>
      <c r="IJ86" s="61"/>
      <c r="IK86" s="61"/>
      <c r="IL86" s="61"/>
      <c r="IM86" s="61"/>
      <c r="IN86" s="61"/>
      <c r="IO86" s="61"/>
      <c r="IP86" s="61"/>
      <c r="IQ86" s="61"/>
      <c r="IR86" s="61"/>
      <c r="IS86" s="61"/>
      <c r="IT86" s="61"/>
      <c r="IU86" s="61"/>
      <c r="IV86" s="61"/>
    </row>
    <row r="87" spans="1:256" ht="15.75" thickBot="1">
      <c r="A87" s="61"/>
      <c r="B87" s="72">
        <f t="shared" si="60"/>
        <v>2</v>
      </c>
      <c r="C87" s="72">
        <f>(C86)+1</f>
        <v>42187</v>
      </c>
      <c r="D87"/>
      <c r="E87" s="70"/>
      <c r="F87" s="71">
        <f>IF(AND(MONTH(C87)=2,(MOD((YEAR(C87)-1900),4)=0)),F86+(348^-1),IF(AND(MONTH(C87)=2,(MOD((YEAR(C87)-1900),4)&lt;&gt;0)),F86+(336^-1),IF(OR(OR(OR(MONTH(C87)=4,MONTH(C87)=6),MONTH(C87)=9),MONTH(C87)=11),F86+(360^-1),F86+(372^-1))))</f>
        <v>0.005376344086021506</v>
      </c>
      <c r="G87" s="72">
        <f t="shared" si="61"/>
        <v>2</v>
      </c>
      <c r="H87" s="72">
        <f>(H86)+1</f>
        <v>42218</v>
      </c>
      <c r="I87"/>
      <c r="J87" s="70"/>
      <c r="K87" s="71">
        <f aca="true" t="shared" si="66" ref="K87:K116">IF(AND(MONTH(H87)=2,(MOD((YEAR(H87)-1900),4)=0)),K86+(348^-1),IF(AND(MONTH(H87)=2,(MOD((YEAR(H87)-1900),4)&lt;&gt;0)),K86+(336^-1),IF(OR(OR(OR(MONTH(H87)=4,MONTH(H87)=6),MONTH(H87)=9),MONTH(H87)=11),K86+(360^-1),K86+(372^-1))))</f>
        <v>0.0887096774193548</v>
      </c>
      <c r="L87" s="72">
        <f t="shared" si="62"/>
        <v>2</v>
      </c>
      <c r="M87" s="72">
        <f>(M86)+1</f>
        <v>42249</v>
      </c>
      <c r="N87"/>
      <c r="O87" s="61"/>
      <c r="P87" s="71">
        <f aca="true" t="shared" si="67" ref="P87:P115">IF(AND(MONTH(M87)=2,(MOD((YEAR(M87)-1900),4)=0)),P86+(348^-1),IF(AND(MONTH(M87)=2,(MOD((YEAR(M87)-1900),4)&lt;&gt;0)),P86+(336^-1),IF(OR(OR(OR(MONTH(M87)=4,MONTH(M87)=6),MONTH(M87)=9),MONTH(M87)=11),P86+(360^-1),P86+(372^-1))))</f>
        <v>0.1722222222222221</v>
      </c>
      <c r="Q87" s="72">
        <f t="shared" si="63"/>
        <v>2</v>
      </c>
      <c r="R87" s="72">
        <f>(R86)+1</f>
        <v>42279</v>
      </c>
      <c r="S87"/>
      <c r="T87" s="61"/>
      <c r="U87" s="71">
        <f aca="true" t="shared" si="68" ref="U87:U115">IF(AND(MONTH(R87)=2,(MOD((YEAR(R87)-1900),4)=0)),U86+(348^-1),IF(AND(MONTH(R87)=2,(MOD((YEAR(R87)-1900),4)&lt;&gt;0)),U86+(336^-1),IF(OR(OR(OR(MONTH(R87)=4,MONTH(R87)=6),MONTH(R87)=9),MONTH(R87)=11),U86+(360^-1),U86+(372^-1))))</f>
        <v>0.2553763440860211</v>
      </c>
      <c r="V87" s="72">
        <f t="shared" si="64"/>
        <v>2</v>
      </c>
      <c r="W87" s="72">
        <f>(W86)+1</f>
        <v>42310</v>
      </c>
      <c r="X87"/>
      <c r="Y87" s="61"/>
      <c r="Z87" s="71">
        <f aca="true" t="shared" si="69" ref="Z87:Z115">IF(AND(MONTH(W87)=2,(MOD((YEAR(W87)-1900),4)=0)),Z86+(348^-1),IF(AND(MONTH(W87)=2,(MOD((YEAR(W87)-1900),4)&lt;&gt;0)),Z86+(336^-1),IF(OR(OR(OR(MONTH(W87)=4,MONTH(W87)=6),MONTH(W87)=9),MONTH(W87)=11),Z86+(360^-1),Z86+(372^-1))))</f>
        <v>0.3388888888888884</v>
      </c>
      <c r="AA87" s="72">
        <f t="shared" si="65"/>
        <v>2</v>
      </c>
      <c r="AB87" s="72">
        <f>(AB86)+1</f>
        <v>42340</v>
      </c>
      <c r="AC87"/>
      <c r="AD87" s="61"/>
      <c r="AE87" s="71">
        <f aca="true" t="shared" si="70" ref="AE87:AE115">IF(AND(MONTH(AB87)=2,(MOD((YEAR(AB87)-1900),4)=0)),AE86+(348^-1),IF(AND(MONTH(AB87)=2,(MOD((YEAR(AB87)-1900),4)&lt;&gt;0)),AE86+(336^-1),IF(OR(OR(OR(MONTH(AB87)=4,MONTH(AB87)=6),MONTH(AB87)=9),MONTH(AB87)=11),AE86+(360^-1),AE86+(372^-1))))</f>
        <v>0.4220430107526874</v>
      </c>
      <c r="AF87" s="67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  <c r="IV87" s="61"/>
    </row>
    <row r="88" spans="1:256" ht="15.75" thickBot="1">
      <c r="A88" s="61"/>
      <c r="B88" s="72">
        <f t="shared" si="60"/>
        <v>3</v>
      </c>
      <c r="C88" s="72">
        <f aca="true" t="shared" si="71" ref="C88:C116">(C87)+1</f>
        <v>42188</v>
      </c>
      <c r="D88"/>
      <c r="E88" s="70"/>
      <c r="F88" s="71">
        <f aca="true" t="shared" si="72" ref="F88:F116">IF(AND(MONTH(C88)=2,(MOD((YEAR(C88)-1900),4)=0)),F87+(348^-1),IF(AND(MONTH(C88)=2,(MOD((YEAR(C88)-1900),4)&lt;&gt;0)),F87+(336^-1),IF(OR(OR(OR(MONTH(C88)=4,MONTH(C88)=6),MONTH(C88)=9),MONTH(C88)=11),F87+(360^-1),F87+(372^-1))))</f>
        <v>0.008064516129032258</v>
      </c>
      <c r="G88" s="72">
        <f t="shared" si="61"/>
        <v>3</v>
      </c>
      <c r="H88" s="72">
        <f aca="true" t="shared" si="73" ref="H88:H116">(H87)+1</f>
        <v>42219</v>
      </c>
      <c r="I88"/>
      <c r="J88" s="70"/>
      <c r="K88" s="71">
        <f t="shared" si="66"/>
        <v>0.09139784946236555</v>
      </c>
      <c r="L88" s="72">
        <f t="shared" si="62"/>
        <v>3</v>
      </c>
      <c r="M88" s="72">
        <f aca="true" t="shared" si="74" ref="M88:M115">(M87)+1</f>
        <v>42250</v>
      </c>
      <c r="N88"/>
      <c r="O88" s="61"/>
      <c r="P88" s="71">
        <f t="shared" si="67"/>
        <v>0.17499999999999988</v>
      </c>
      <c r="Q88" s="72">
        <f t="shared" si="63"/>
        <v>3</v>
      </c>
      <c r="R88" s="72">
        <f aca="true" t="shared" si="75" ref="R88:R110">(R87)+1</f>
        <v>42280</v>
      </c>
      <c r="S88"/>
      <c r="T88" s="61"/>
      <c r="U88" s="71">
        <f t="shared" si="68"/>
        <v>0.25806451612903186</v>
      </c>
      <c r="V88" s="72">
        <f t="shared" si="64"/>
        <v>3</v>
      </c>
      <c r="W88" s="72">
        <f aca="true" t="shared" si="76" ref="W88:W115">(W87)+1</f>
        <v>42311</v>
      </c>
      <c r="X88"/>
      <c r="Y88" s="61"/>
      <c r="Z88" s="71">
        <f t="shared" si="69"/>
        <v>0.3416666666666662</v>
      </c>
      <c r="AA88" s="72">
        <f t="shared" si="65"/>
        <v>3</v>
      </c>
      <c r="AB88" s="72">
        <f aca="true" t="shared" si="77" ref="AB88:AB116">(AB87)+1</f>
        <v>42341</v>
      </c>
      <c r="AC88"/>
      <c r="AD88" s="61"/>
      <c r="AE88" s="71">
        <f t="shared" si="70"/>
        <v>0.42473118279569816</v>
      </c>
      <c r="AF88" s="67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  <c r="IT88" s="61"/>
      <c r="IU88" s="61"/>
      <c r="IV88" s="61"/>
    </row>
    <row r="89" spans="1:256" ht="15.75" thickBot="1">
      <c r="A89" s="61"/>
      <c r="B89" s="72">
        <f t="shared" si="60"/>
        <v>4</v>
      </c>
      <c r="C89" s="72">
        <f t="shared" si="71"/>
        <v>42189</v>
      </c>
      <c r="D89"/>
      <c r="E89" s="70"/>
      <c r="F89" s="71">
        <f t="shared" si="72"/>
        <v>0.010752688172043012</v>
      </c>
      <c r="G89" s="72">
        <f t="shared" si="61"/>
        <v>4</v>
      </c>
      <c r="H89" s="72">
        <f t="shared" si="73"/>
        <v>42220</v>
      </c>
      <c r="I89"/>
      <c r="J89" s="70"/>
      <c r="K89" s="71">
        <f t="shared" si="66"/>
        <v>0.0940860215053763</v>
      </c>
      <c r="L89" s="72">
        <f t="shared" si="62"/>
        <v>4</v>
      </c>
      <c r="M89" s="72">
        <f t="shared" si="74"/>
        <v>42251</v>
      </c>
      <c r="N89"/>
      <c r="O89" s="61"/>
      <c r="P89" s="71">
        <f t="shared" si="67"/>
        <v>0.17777777777777765</v>
      </c>
      <c r="Q89" s="72">
        <f t="shared" si="63"/>
        <v>4</v>
      </c>
      <c r="R89" s="72">
        <f t="shared" si="75"/>
        <v>42281</v>
      </c>
      <c r="S89"/>
      <c r="T89" s="61"/>
      <c r="U89" s="71">
        <f t="shared" si="68"/>
        <v>0.2607526881720426</v>
      </c>
      <c r="V89" s="72">
        <f t="shared" si="64"/>
        <v>4</v>
      </c>
      <c r="W89" s="72">
        <f t="shared" si="76"/>
        <v>42312</v>
      </c>
      <c r="X89"/>
      <c r="Y89" s="61"/>
      <c r="Z89" s="71">
        <f t="shared" si="69"/>
        <v>0.34444444444444394</v>
      </c>
      <c r="AA89" s="72">
        <f t="shared" si="65"/>
        <v>4</v>
      </c>
      <c r="AB89" s="72">
        <f t="shared" si="77"/>
        <v>42342</v>
      </c>
      <c r="AC89"/>
      <c r="AD89" s="61"/>
      <c r="AE89" s="71">
        <f t="shared" si="70"/>
        <v>0.4274193548387089</v>
      </c>
      <c r="AF89" s="67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  <c r="IP89" s="61"/>
      <c r="IQ89" s="61"/>
      <c r="IR89" s="61"/>
      <c r="IS89" s="61"/>
      <c r="IT89" s="61"/>
      <c r="IU89" s="61"/>
      <c r="IV89" s="61"/>
    </row>
    <row r="90" spans="1:256" ht="15.75" thickBot="1">
      <c r="A90" s="61"/>
      <c r="B90" s="72">
        <f t="shared" si="60"/>
        <v>5</v>
      </c>
      <c r="C90" s="72">
        <f t="shared" si="71"/>
        <v>42190</v>
      </c>
      <c r="D90"/>
      <c r="E90" s="70"/>
      <c r="F90" s="71">
        <f t="shared" si="72"/>
        <v>0.013440860215053765</v>
      </c>
      <c r="G90" s="72">
        <f t="shared" si="61"/>
        <v>5</v>
      </c>
      <c r="H90" s="72">
        <f t="shared" si="73"/>
        <v>42221</v>
      </c>
      <c r="I90"/>
      <c r="J90" s="70"/>
      <c r="K90" s="71">
        <f t="shared" si="66"/>
        <v>0.09677419354838705</v>
      </c>
      <c r="L90" s="72">
        <f t="shared" si="62"/>
        <v>5</v>
      </c>
      <c r="M90" s="72">
        <f t="shared" si="74"/>
        <v>42252</v>
      </c>
      <c r="N90"/>
      <c r="O90" s="61"/>
      <c r="P90" s="71">
        <f t="shared" si="67"/>
        <v>0.1805555555555554</v>
      </c>
      <c r="Q90" s="72">
        <f t="shared" si="63"/>
        <v>5</v>
      </c>
      <c r="R90" s="72">
        <f t="shared" si="75"/>
        <v>42282</v>
      </c>
      <c r="S90"/>
      <c r="T90" s="61"/>
      <c r="U90" s="71">
        <f t="shared" si="68"/>
        <v>0.26344086021505336</v>
      </c>
      <c r="V90" s="72">
        <f t="shared" si="64"/>
        <v>5</v>
      </c>
      <c r="W90" s="72">
        <f t="shared" si="76"/>
        <v>42313</v>
      </c>
      <c r="X90"/>
      <c r="Y90" s="61"/>
      <c r="Z90" s="71">
        <f t="shared" si="69"/>
        <v>0.3472222222222217</v>
      </c>
      <c r="AA90" s="72">
        <f t="shared" si="65"/>
        <v>5</v>
      </c>
      <c r="AB90" s="72">
        <f t="shared" si="77"/>
        <v>42343</v>
      </c>
      <c r="AC90"/>
      <c r="AD90" s="61"/>
      <c r="AE90" s="71">
        <f t="shared" si="70"/>
        <v>0.43010752688171966</v>
      </c>
      <c r="AF90" s="67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  <c r="IP90" s="61"/>
      <c r="IQ90" s="61"/>
      <c r="IR90" s="61"/>
      <c r="IS90" s="61"/>
      <c r="IT90" s="61"/>
      <c r="IU90" s="61"/>
      <c r="IV90" s="61"/>
    </row>
    <row r="91" spans="1:256" ht="15.75" thickBot="1">
      <c r="A91" s="61"/>
      <c r="B91" s="72">
        <f t="shared" si="60"/>
        <v>6</v>
      </c>
      <c r="C91" s="72">
        <f t="shared" si="71"/>
        <v>42191</v>
      </c>
      <c r="D91"/>
      <c r="E91" s="70"/>
      <c r="F91" s="71">
        <f t="shared" si="72"/>
        <v>0.01612903225806452</v>
      </c>
      <c r="G91" s="72">
        <f t="shared" si="61"/>
        <v>6</v>
      </c>
      <c r="H91" s="72">
        <f t="shared" si="73"/>
        <v>42222</v>
      </c>
      <c r="I91"/>
      <c r="J91" s="70"/>
      <c r="K91" s="71">
        <f t="shared" si="66"/>
        <v>0.0994623655913978</v>
      </c>
      <c r="L91" s="72">
        <f t="shared" si="62"/>
        <v>6</v>
      </c>
      <c r="M91" s="72">
        <f t="shared" si="74"/>
        <v>42253</v>
      </c>
      <c r="N91"/>
      <c r="O91" s="61"/>
      <c r="P91" s="71">
        <f t="shared" si="67"/>
        <v>0.18333333333333318</v>
      </c>
      <c r="Q91" s="72">
        <f t="shared" si="63"/>
        <v>6</v>
      </c>
      <c r="R91" s="72">
        <f t="shared" si="75"/>
        <v>42283</v>
      </c>
      <c r="S91"/>
      <c r="T91" s="61"/>
      <c r="U91" s="71">
        <f t="shared" si="68"/>
        <v>0.2661290322580641</v>
      </c>
      <c r="V91" s="72">
        <f t="shared" si="64"/>
        <v>6</v>
      </c>
      <c r="W91" s="72">
        <f t="shared" si="76"/>
        <v>42314</v>
      </c>
      <c r="X91"/>
      <c r="Y91" s="61"/>
      <c r="Z91" s="71">
        <f t="shared" si="69"/>
        <v>0.3499999999999995</v>
      </c>
      <c r="AA91" s="72">
        <f t="shared" si="65"/>
        <v>6</v>
      </c>
      <c r="AB91" s="72">
        <f t="shared" si="77"/>
        <v>42344</v>
      </c>
      <c r="AC91"/>
      <c r="AD91" s="61"/>
      <c r="AE91" s="71">
        <f t="shared" si="70"/>
        <v>0.4327956989247304</v>
      </c>
      <c r="AF91" s="67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  <c r="IP91" s="61"/>
      <c r="IQ91" s="61"/>
      <c r="IR91" s="61"/>
      <c r="IS91" s="61"/>
      <c r="IT91" s="61"/>
      <c r="IU91" s="61"/>
      <c r="IV91" s="61"/>
    </row>
    <row r="92" spans="1:256" ht="15.75" thickBot="1">
      <c r="A92" s="61"/>
      <c r="B92" s="72">
        <f t="shared" si="60"/>
        <v>7</v>
      </c>
      <c r="C92" s="72">
        <f t="shared" si="71"/>
        <v>42192</v>
      </c>
      <c r="D92"/>
      <c r="E92" s="70"/>
      <c r="F92" s="71">
        <f t="shared" si="72"/>
        <v>0.018817204301075273</v>
      </c>
      <c r="G92" s="72">
        <f t="shared" si="61"/>
        <v>7</v>
      </c>
      <c r="H92" s="72">
        <f t="shared" si="73"/>
        <v>42223</v>
      </c>
      <c r="I92"/>
      <c r="J92" s="70"/>
      <c r="K92" s="71">
        <f t="shared" si="66"/>
        <v>0.10215053763440855</v>
      </c>
      <c r="L92" s="72">
        <f t="shared" si="62"/>
        <v>7</v>
      </c>
      <c r="M92" s="72">
        <f t="shared" si="74"/>
        <v>42254</v>
      </c>
      <c r="N92"/>
      <c r="O92" s="61"/>
      <c r="P92" s="71">
        <f t="shared" si="67"/>
        <v>0.18611111111111095</v>
      </c>
      <c r="Q92" s="72">
        <f t="shared" si="63"/>
        <v>7</v>
      </c>
      <c r="R92" s="72">
        <f t="shared" si="75"/>
        <v>42284</v>
      </c>
      <c r="S92"/>
      <c r="T92" s="61"/>
      <c r="U92" s="71">
        <f t="shared" si="68"/>
        <v>0.26881720430107486</v>
      </c>
      <c r="V92" s="72">
        <f t="shared" si="64"/>
        <v>7</v>
      </c>
      <c r="W92" s="72">
        <f t="shared" si="76"/>
        <v>42315</v>
      </c>
      <c r="X92"/>
      <c r="Y92" s="61"/>
      <c r="Z92" s="71">
        <f t="shared" si="69"/>
        <v>0.35277777777777725</v>
      </c>
      <c r="AA92" s="72">
        <f t="shared" si="65"/>
        <v>7</v>
      </c>
      <c r="AB92" s="72">
        <f t="shared" si="77"/>
        <v>42345</v>
      </c>
      <c r="AC92"/>
      <c r="AD92" s="61"/>
      <c r="AE92" s="71">
        <f t="shared" si="70"/>
        <v>0.43548387096774116</v>
      </c>
      <c r="AF92" s="67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  <c r="IU92" s="61"/>
      <c r="IV92" s="61"/>
    </row>
    <row r="93" spans="1:256" ht="15.75" thickBot="1">
      <c r="A93" s="61"/>
      <c r="B93" s="72">
        <f t="shared" si="60"/>
        <v>8</v>
      </c>
      <c r="C93" s="72">
        <f t="shared" si="71"/>
        <v>42193</v>
      </c>
      <c r="D93"/>
      <c r="E93" s="70"/>
      <c r="F93" s="71">
        <f t="shared" si="72"/>
        <v>0.021505376344086027</v>
      </c>
      <c r="G93" s="72">
        <f t="shared" si="61"/>
        <v>8</v>
      </c>
      <c r="H93" s="72">
        <f t="shared" si="73"/>
        <v>42224</v>
      </c>
      <c r="I93"/>
      <c r="J93" s="70"/>
      <c r="K93" s="71">
        <f t="shared" si="66"/>
        <v>0.1048387096774193</v>
      </c>
      <c r="L93" s="72">
        <f t="shared" si="62"/>
        <v>8</v>
      </c>
      <c r="M93" s="72">
        <f t="shared" si="74"/>
        <v>42255</v>
      </c>
      <c r="N93"/>
      <c r="O93" s="61"/>
      <c r="P93" s="71">
        <f t="shared" si="67"/>
        <v>0.18888888888888872</v>
      </c>
      <c r="Q93" s="72">
        <f t="shared" si="63"/>
        <v>8</v>
      </c>
      <c r="R93" s="72">
        <f t="shared" si="75"/>
        <v>42285</v>
      </c>
      <c r="S93"/>
      <c r="T93" s="61"/>
      <c r="U93" s="71">
        <f t="shared" si="68"/>
        <v>0.2715053763440856</v>
      </c>
      <c r="V93" s="72">
        <f t="shared" si="64"/>
        <v>8</v>
      </c>
      <c r="W93" s="72">
        <f t="shared" si="76"/>
        <v>42316</v>
      </c>
      <c r="X93"/>
      <c r="Y93" s="61"/>
      <c r="Z93" s="71">
        <f t="shared" si="69"/>
        <v>0.355555555555555</v>
      </c>
      <c r="AA93" s="72">
        <f t="shared" si="65"/>
        <v>8</v>
      </c>
      <c r="AB93" s="72">
        <f t="shared" si="77"/>
        <v>42346</v>
      </c>
      <c r="AC93"/>
      <c r="AD93" s="61"/>
      <c r="AE93" s="71">
        <f t="shared" si="70"/>
        <v>0.4381720430107519</v>
      </c>
      <c r="AF93" s="67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</row>
    <row r="94" spans="1:256" ht="15.75" thickBot="1">
      <c r="A94" s="61"/>
      <c r="B94" s="72">
        <f t="shared" si="60"/>
        <v>9</v>
      </c>
      <c r="C94" s="72">
        <f t="shared" si="71"/>
        <v>42194</v>
      </c>
      <c r="D94"/>
      <c r="E94" s="70"/>
      <c r="F94" s="71">
        <f t="shared" si="72"/>
        <v>0.02419354838709678</v>
      </c>
      <c r="G94" s="72">
        <f t="shared" si="61"/>
        <v>9</v>
      </c>
      <c r="H94" s="72">
        <f t="shared" si="73"/>
        <v>42225</v>
      </c>
      <c r="I94"/>
      <c r="J94" s="70"/>
      <c r="K94" s="71">
        <f t="shared" si="66"/>
        <v>0.10752688172043005</v>
      </c>
      <c r="L94" s="72">
        <f t="shared" si="62"/>
        <v>9</v>
      </c>
      <c r="M94" s="72">
        <f t="shared" si="74"/>
        <v>42256</v>
      </c>
      <c r="N94"/>
      <c r="O94" s="61"/>
      <c r="P94" s="71">
        <f t="shared" si="67"/>
        <v>0.19166666666666649</v>
      </c>
      <c r="Q94" s="72">
        <f t="shared" si="63"/>
        <v>9</v>
      </c>
      <c r="R94" s="72">
        <f t="shared" si="75"/>
        <v>42286</v>
      </c>
      <c r="S94"/>
      <c r="T94" s="61"/>
      <c r="U94" s="71">
        <f t="shared" si="68"/>
        <v>0.27419354838709636</v>
      </c>
      <c r="V94" s="72">
        <f t="shared" si="64"/>
        <v>9</v>
      </c>
      <c r="W94" s="72">
        <f t="shared" si="76"/>
        <v>42317</v>
      </c>
      <c r="X94"/>
      <c r="Y94" s="61"/>
      <c r="Z94" s="71">
        <f t="shared" si="69"/>
        <v>0.3583333333333328</v>
      </c>
      <c r="AA94" s="72">
        <f t="shared" si="65"/>
        <v>9</v>
      </c>
      <c r="AB94" s="72">
        <f t="shared" si="77"/>
        <v>42347</v>
      </c>
      <c r="AC94"/>
      <c r="AD94" s="61"/>
      <c r="AE94" s="71">
        <f t="shared" si="70"/>
        <v>0.44086021505376266</v>
      </c>
      <c r="AF94" s="67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  <c r="IP94" s="61"/>
      <c r="IQ94" s="61"/>
      <c r="IR94" s="61"/>
      <c r="IS94" s="61"/>
      <c r="IT94" s="61"/>
      <c r="IU94" s="61"/>
      <c r="IV94" s="61"/>
    </row>
    <row r="95" spans="1:256" ht="15.75" thickBot="1">
      <c r="A95" s="61"/>
      <c r="B95" s="72">
        <f t="shared" si="60"/>
        <v>10</v>
      </c>
      <c r="C95" s="72">
        <f t="shared" si="71"/>
        <v>42195</v>
      </c>
      <c r="D95"/>
      <c r="E95" s="70"/>
      <c r="F95" s="71">
        <f t="shared" si="72"/>
        <v>0.026881720430107534</v>
      </c>
      <c r="G95" s="72">
        <f t="shared" si="61"/>
        <v>10</v>
      </c>
      <c r="H95" s="72">
        <f t="shared" si="73"/>
        <v>42226</v>
      </c>
      <c r="I95"/>
      <c r="J95" s="70"/>
      <c r="K95" s="71">
        <f t="shared" si="66"/>
        <v>0.1102150537634408</v>
      </c>
      <c r="L95" s="72">
        <f t="shared" si="62"/>
        <v>10</v>
      </c>
      <c r="M95" s="72">
        <f t="shared" si="74"/>
        <v>42257</v>
      </c>
      <c r="N95"/>
      <c r="O95" s="61"/>
      <c r="P95" s="71">
        <f t="shared" si="67"/>
        <v>0.19444444444444425</v>
      </c>
      <c r="Q95" s="72">
        <f t="shared" si="63"/>
        <v>10</v>
      </c>
      <c r="R95" s="72">
        <f t="shared" si="75"/>
        <v>42287</v>
      </c>
      <c r="S95"/>
      <c r="T95" s="61"/>
      <c r="U95" s="71">
        <f t="shared" si="68"/>
        <v>0.2768817204301071</v>
      </c>
      <c r="V95" s="72">
        <f t="shared" si="64"/>
        <v>10</v>
      </c>
      <c r="W95" s="72">
        <f t="shared" si="76"/>
        <v>42318</v>
      </c>
      <c r="X95"/>
      <c r="Y95" s="61"/>
      <c r="Z95" s="71">
        <f t="shared" si="69"/>
        <v>0.36111111111111055</v>
      </c>
      <c r="AA95" s="72">
        <f t="shared" si="65"/>
        <v>10</v>
      </c>
      <c r="AB95" s="72">
        <f t="shared" si="77"/>
        <v>42348</v>
      </c>
      <c r="AC95"/>
      <c r="AD95" s="61"/>
      <c r="AE95" s="71">
        <f t="shared" si="70"/>
        <v>0.4435483870967734</v>
      </c>
      <c r="AF95" s="67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</row>
    <row r="96" spans="1:256" ht="15.75" thickBot="1">
      <c r="A96" s="61"/>
      <c r="B96" s="72">
        <f t="shared" si="60"/>
        <v>11</v>
      </c>
      <c r="C96" s="72">
        <f t="shared" si="71"/>
        <v>42196</v>
      </c>
      <c r="D96"/>
      <c r="E96" s="70"/>
      <c r="F96" s="71">
        <f t="shared" si="72"/>
        <v>0.029569892473118288</v>
      </c>
      <c r="G96" s="72">
        <f t="shared" si="61"/>
        <v>11</v>
      </c>
      <c r="H96" s="72">
        <f t="shared" si="73"/>
        <v>42227</v>
      </c>
      <c r="I96"/>
      <c r="J96" s="70"/>
      <c r="K96" s="71">
        <f t="shared" si="66"/>
        <v>0.11290322580645155</v>
      </c>
      <c r="L96" s="72">
        <f t="shared" si="62"/>
        <v>11</v>
      </c>
      <c r="M96" s="72">
        <f t="shared" si="74"/>
        <v>42258</v>
      </c>
      <c r="N96"/>
      <c r="O96" s="61"/>
      <c r="P96" s="71">
        <f t="shared" si="67"/>
        <v>0.19722222222222202</v>
      </c>
      <c r="Q96" s="72">
        <f t="shared" si="63"/>
        <v>11</v>
      </c>
      <c r="R96" s="72">
        <f t="shared" si="75"/>
        <v>42288</v>
      </c>
      <c r="S96"/>
      <c r="T96" s="61"/>
      <c r="U96" s="71">
        <f t="shared" si="68"/>
        <v>0.27956989247311786</v>
      </c>
      <c r="V96" s="72">
        <f t="shared" si="64"/>
        <v>11</v>
      </c>
      <c r="W96" s="72">
        <f t="shared" si="76"/>
        <v>42319</v>
      </c>
      <c r="X96"/>
      <c r="Y96" s="61"/>
      <c r="Z96" s="71">
        <f t="shared" si="69"/>
        <v>0.3638888888888883</v>
      </c>
      <c r="AA96" s="72">
        <f t="shared" si="65"/>
        <v>11</v>
      </c>
      <c r="AB96" s="72">
        <f t="shared" si="77"/>
        <v>42349</v>
      </c>
      <c r="AC96"/>
      <c r="AD96" s="61"/>
      <c r="AE96" s="71">
        <f t="shared" si="70"/>
        <v>0.44623655913978416</v>
      </c>
      <c r="AF96" s="67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  <c r="IU96" s="61"/>
      <c r="IV96" s="61"/>
    </row>
    <row r="97" spans="1:256" ht="15.75" thickBot="1">
      <c r="A97" s="61"/>
      <c r="B97" s="72">
        <f t="shared" si="60"/>
        <v>12</v>
      </c>
      <c r="C97" s="72">
        <f t="shared" si="71"/>
        <v>42197</v>
      </c>
      <c r="D97"/>
      <c r="E97" s="70"/>
      <c r="F97" s="71">
        <f t="shared" si="72"/>
        <v>0.03225806451612904</v>
      </c>
      <c r="G97" s="72">
        <f t="shared" si="61"/>
        <v>12</v>
      </c>
      <c r="H97" s="72">
        <f t="shared" si="73"/>
        <v>42228</v>
      </c>
      <c r="I97"/>
      <c r="J97" s="70"/>
      <c r="K97" s="71">
        <f t="shared" si="66"/>
        <v>0.1155913978494623</v>
      </c>
      <c r="L97" s="72">
        <f t="shared" si="62"/>
        <v>12</v>
      </c>
      <c r="M97" s="72">
        <f t="shared" si="74"/>
        <v>42259</v>
      </c>
      <c r="N97"/>
      <c r="O97" s="61"/>
      <c r="P97" s="71">
        <f t="shared" si="67"/>
        <v>0.1999999999999998</v>
      </c>
      <c r="Q97" s="72">
        <f t="shared" si="63"/>
        <v>12</v>
      </c>
      <c r="R97" s="72">
        <f t="shared" si="75"/>
        <v>42289</v>
      </c>
      <c r="S97"/>
      <c r="T97" s="61"/>
      <c r="U97" s="71">
        <f t="shared" si="68"/>
        <v>0.2822580645161286</v>
      </c>
      <c r="V97" s="72">
        <f t="shared" si="64"/>
        <v>12</v>
      </c>
      <c r="W97" s="72">
        <f t="shared" si="76"/>
        <v>42320</v>
      </c>
      <c r="X97"/>
      <c r="Y97" s="61"/>
      <c r="Z97" s="71">
        <f t="shared" si="69"/>
        <v>0.3666666666666661</v>
      </c>
      <c r="AA97" s="72">
        <f t="shared" si="65"/>
        <v>12</v>
      </c>
      <c r="AB97" s="72">
        <f t="shared" si="77"/>
        <v>42350</v>
      </c>
      <c r="AC97"/>
      <c r="AD97" s="61"/>
      <c r="AE97" s="71">
        <f t="shared" si="70"/>
        <v>0.4489247311827949</v>
      </c>
      <c r="AF97" s="67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1"/>
      <c r="IT97" s="61"/>
      <c r="IU97" s="61"/>
      <c r="IV97" s="61"/>
    </row>
    <row r="98" spans="1:256" ht="15.75" thickBot="1">
      <c r="A98" s="61"/>
      <c r="B98" s="72">
        <f t="shared" si="60"/>
        <v>13</v>
      </c>
      <c r="C98" s="72">
        <f t="shared" si="71"/>
        <v>42198</v>
      </c>
      <c r="D98"/>
      <c r="E98" s="70"/>
      <c r="F98" s="71">
        <f t="shared" si="72"/>
        <v>0.03494623655913979</v>
      </c>
      <c r="G98" s="72">
        <f t="shared" si="61"/>
        <v>13</v>
      </c>
      <c r="H98" s="72">
        <f t="shared" si="73"/>
        <v>42229</v>
      </c>
      <c r="I98"/>
      <c r="J98" s="70"/>
      <c r="K98" s="71">
        <f t="shared" si="66"/>
        <v>0.11827956989247305</v>
      </c>
      <c r="L98" s="72">
        <f t="shared" si="62"/>
        <v>13</v>
      </c>
      <c r="M98" s="72">
        <f t="shared" si="74"/>
        <v>42260</v>
      </c>
      <c r="N98"/>
      <c r="O98" s="61"/>
      <c r="P98" s="71">
        <f t="shared" si="67"/>
        <v>0.20277777777777756</v>
      </c>
      <c r="Q98" s="72">
        <f t="shared" si="63"/>
        <v>13</v>
      </c>
      <c r="R98" s="72">
        <f t="shared" si="75"/>
        <v>42290</v>
      </c>
      <c r="S98"/>
      <c r="T98" s="61"/>
      <c r="U98" s="71">
        <f t="shared" si="68"/>
        <v>0.28494623655913937</v>
      </c>
      <c r="V98" s="72">
        <f t="shared" si="64"/>
        <v>13</v>
      </c>
      <c r="W98" s="72">
        <f t="shared" si="76"/>
        <v>42321</v>
      </c>
      <c r="X98"/>
      <c r="Y98" s="61"/>
      <c r="Z98" s="71">
        <f t="shared" si="69"/>
        <v>0.36944444444444385</v>
      </c>
      <c r="AA98" s="72">
        <f t="shared" si="65"/>
        <v>13</v>
      </c>
      <c r="AB98" s="72">
        <f t="shared" si="77"/>
        <v>42351</v>
      </c>
      <c r="AC98"/>
      <c r="AD98" s="61"/>
      <c r="AE98" s="71">
        <f t="shared" si="70"/>
        <v>0.45161290322580566</v>
      </c>
      <c r="AF98" s="67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  <c r="IP98" s="61"/>
      <c r="IQ98" s="61"/>
      <c r="IR98" s="61"/>
      <c r="IS98" s="61"/>
      <c r="IT98" s="61"/>
      <c r="IU98" s="61"/>
      <c r="IV98" s="61"/>
    </row>
    <row r="99" spans="1:256" ht="15.75" thickBot="1">
      <c r="A99" s="61"/>
      <c r="B99" s="72">
        <f t="shared" si="60"/>
        <v>14</v>
      </c>
      <c r="C99" s="72">
        <f t="shared" si="71"/>
        <v>42199</v>
      </c>
      <c r="D99"/>
      <c r="E99" s="70"/>
      <c r="F99" s="71">
        <f t="shared" si="72"/>
        <v>0.03763440860215054</v>
      </c>
      <c r="G99" s="72">
        <f t="shared" si="61"/>
        <v>14</v>
      </c>
      <c r="H99" s="72">
        <f t="shared" si="73"/>
        <v>42230</v>
      </c>
      <c r="I99"/>
      <c r="J99" s="70"/>
      <c r="K99" s="71">
        <f t="shared" si="66"/>
        <v>0.1209677419354838</v>
      </c>
      <c r="L99" s="72">
        <f t="shared" si="62"/>
        <v>14</v>
      </c>
      <c r="M99" s="72">
        <f t="shared" si="74"/>
        <v>42261</v>
      </c>
      <c r="N99"/>
      <c r="O99" s="61"/>
      <c r="P99" s="71">
        <f t="shared" si="67"/>
        <v>0.20555555555555532</v>
      </c>
      <c r="Q99" s="72">
        <f t="shared" si="63"/>
        <v>14</v>
      </c>
      <c r="R99" s="72">
        <f t="shared" si="75"/>
        <v>42291</v>
      </c>
      <c r="S99"/>
      <c r="T99" s="61"/>
      <c r="U99" s="71">
        <f t="shared" si="68"/>
        <v>0.2876344086021501</v>
      </c>
      <c r="V99" s="72">
        <f t="shared" si="64"/>
        <v>14</v>
      </c>
      <c r="W99" s="72">
        <f t="shared" si="76"/>
        <v>42322</v>
      </c>
      <c r="X99"/>
      <c r="Y99" s="61"/>
      <c r="Z99" s="71">
        <f t="shared" si="69"/>
        <v>0.3722222222222216</v>
      </c>
      <c r="AA99" s="72">
        <f t="shared" si="65"/>
        <v>14</v>
      </c>
      <c r="AB99" s="72">
        <f t="shared" si="77"/>
        <v>42352</v>
      </c>
      <c r="AC99"/>
      <c r="AD99" s="61"/>
      <c r="AE99" s="71">
        <f t="shared" si="70"/>
        <v>0.4543010752688164</v>
      </c>
      <c r="AF99" s="67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</row>
    <row r="100" spans="1:256" ht="15.75" thickBot="1">
      <c r="A100" s="61"/>
      <c r="B100" s="72">
        <f t="shared" si="60"/>
        <v>15</v>
      </c>
      <c r="C100" s="72">
        <f t="shared" si="71"/>
        <v>42200</v>
      </c>
      <c r="D100"/>
      <c r="E100" s="70"/>
      <c r="F100" s="71">
        <f t="shared" si="72"/>
        <v>0.04032258064516129</v>
      </c>
      <c r="G100" s="72">
        <f t="shared" si="61"/>
        <v>15</v>
      </c>
      <c r="H100" s="72">
        <f t="shared" si="73"/>
        <v>42231</v>
      </c>
      <c r="I100"/>
      <c r="J100" s="70"/>
      <c r="K100" s="71">
        <f t="shared" si="66"/>
        <v>0.12365591397849456</v>
      </c>
      <c r="L100" s="72">
        <f t="shared" si="62"/>
        <v>15</v>
      </c>
      <c r="M100" s="72">
        <f t="shared" si="74"/>
        <v>42262</v>
      </c>
      <c r="N100"/>
      <c r="O100" s="61"/>
      <c r="P100" s="71">
        <f t="shared" si="67"/>
        <v>0.2083333333333331</v>
      </c>
      <c r="Q100" s="72">
        <f t="shared" si="63"/>
        <v>15</v>
      </c>
      <c r="R100" s="72">
        <f t="shared" si="75"/>
        <v>42292</v>
      </c>
      <c r="S100"/>
      <c r="T100" s="61"/>
      <c r="U100" s="71">
        <f t="shared" si="68"/>
        <v>0.29032258064516087</v>
      </c>
      <c r="V100" s="72">
        <f t="shared" si="64"/>
        <v>15</v>
      </c>
      <c r="W100" s="72">
        <f t="shared" si="76"/>
        <v>42323</v>
      </c>
      <c r="X100"/>
      <c r="Y100" s="61"/>
      <c r="Z100" s="71">
        <f t="shared" si="69"/>
        <v>0.3749999999999994</v>
      </c>
      <c r="AA100" s="72">
        <f t="shared" si="65"/>
        <v>15</v>
      </c>
      <c r="AB100" s="72">
        <f t="shared" si="77"/>
        <v>42353</v>
      </c>
      <c r="AC100"/>
      <c r="AD100" s="61"/>
      <c r="AE100" s="71">
        <f t="shared" si="70"/>
        <v>0.45698924731182716</v>
      </c>
      <c r="AF100" s="67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</row>
    <row r="101" spans="1:256" ht="15.75" thickBot="1">
      <c r="A101" s="61"/>
      <c r="B101" s="72">
        <f t="shared" si="60"/>
        <v>16</v>
      </c>
      <c r="C101" s="72">
        <f t="shared" si="71"/>
        <v>42201</v>
      </c>
      <c r="D101"/>
      <c r="E101" s="70"/>
      <c r="F101" s="71">
        <f t="shared" si="72"/>
        <v>0.04301075268817204</v>
      </c>
      <c r="G101" s="72">
        <f t="shared" si="61"/>
        <v>16</v>
      </c>
      <c r="H101" s="72">
        <f t="shared" si="73"/>
        <v>42232</v>
      </c>
      <c r="I101"/>
      <c r="J101" s="70"/>
      <c r="K101" s="71">
        <f t="shared" si="66"/>
        <v>0.12634408602150532</v>
      </c>
      <c r="L101" s="72">
        <f t="shared" si="62"/>
        <v>16</v>
      </c>
      <c r="M101" s="72">
        <f t="shared" si="74"/>
        <v>42263</v>
      </c>
      <c r="N101"/>
      <c r="O101" s="61"/>
      <c r="P101" s="71">
        <f t="shared" si="67"/>
        <v>0.21111111111111086</v>
      </c>
      <c r="Q101" s="72">
        <f t="shared" si="63"/>
        <v>16</v>
      </c>
      <c r="R101" s="72">
        <f t="shared" si="75"/>
        <v>42293</v>
      </c>
      <c r="S101"/>
      <c r="T101" s="61"/>
      <c r="U101" s="71">
        <f t="shared" si="68"/>
        <v>0.2930107526881716</v>
      </c>
      <c r="V101" s="72">
        <f t="shared" si="64"/>
        <v>16</v>
      </c>
      <c r="W101" s="72">
        <f t="shared" si="76"/>
        <v>42324</v>
      </c>
      <c r="X101"/>
      <c r="Y101" s="61"/>
      <c r="Z101" s="71">
        <f t="shared" si="69"/>
        <v>0.37777777777777716</v>
      </c>
      <c r="AA101" s="72">
        <f t="shared" si="65"/>
        <v>16</v>
      </c>
      <c r="AB101" s="72">
        <f t="shared" si="77"/>
        <v>42354</v>
      </c>
      <c r="AC101"/>
      <c r="AD101" s="61"/>
      <c r="AE101" s="71">
        <f t="shared" si="70"/>
        <v>0.4596774193548379</v>
      </c>
      <c r="AF101" s="67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</row>
    <row r="102" spans="1:256" ht="15.75" thickBot="1">
      <c r="A102" s="61"/>
      <c r="B102" s="72">
        <f t="shared" si="60"/>
        <v>17</v>
      </c>
      <c r="C102" s="72">
        <f t="shared" si="71"/>
        <v>42202</v>
      </c>
      <c r="D102"/>
      <c r="E102" s="70"/>
      <c r="F102" s="71">
        <f t="shared" si="72"/>
        <v>0.04569892473118279</v>
      </c>
      <c r="G102" s="72">
        <f t="shared" si="61"/>
        <v>17</v>
      </c>
      <c r="H102" s="72">
        <f t="shared" si="73"/>
        <v>42233</v>
      </c>
      <c r="I102"/>
      <c r="J102" s="70"/>
      <c r="K102" s="71">
        <f t="shared" si="66"/>
        <v>0.12903225806451607</v>
      </c>
      <c r="L102" s="72">
        <f t="shared" si="62"/>
        <v>17</v>
      </c>
      <c r="M102" s="72">
        <f t="shared" si="74"/>
        <v>42264</v>
      </c>
      <c r="N102"/>
      <c r="O102" s="61"/>
      <c r="P102" s="71">
        <f t="shared" si="67"/>
        <v>0.21388888888888863</v>
      </c>
      <c r="Q102" s="72">
        <f t="shared" si="63"/>
        <v>17</v>
      </c>
      <c r="R102" s="72">
        <f t="shared" si="75"/>
        <v>42294</v>
      </c>
      <c r="S102"/>
      <c r="T102" s="61"/>
      <c r="U102" s="71">
        <f t="shared" si="68"/>
        <v>0.29569892473118237</v>
      </c>
      <c r="V102" s="72">
        <f t="shared" si="64"/>
        <v>17</v>
      </c>
      <c r="W102" s="72">
        <f t="shared" si="76"/>
        <v>42325</v>
      </c>
      <c r="X102"/>
      <c r="Y102" s="61"/>
      <c r="Z102" s="71">
        <f t="shared" si="69"/>
        <v>0.3805555555555549</v>
      </c>
      <c r="AA102" s="72">
        <f t="shared" si="65"/>
        <v>17</v>
      </c>
      <c r="AB102" s="72">
        <f t="shared" si="77"/>
        <v>42355</v>
      </c>
      <c r="AC102"/>
      <c r="AD102" s="61"/>
      <c r="AE102" s="71">
        <f t="shared" si="70"/>
        <v>0.46236559139784866</v>
      </c>
      <c r="AF102" s="67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</row>
    <row r="103" spans="1:256" ht="15.75" thickBot="1">
      <c r="A103" s="61"/>
      <c r="B103" s="72">
        <f t="shared" si="60"/>
        <v>18</v>
      </c>
      <c r="C103" s="72">
        <f t="shared" si="71"/>
        <v>42203</v>
      </c>
      <c r="D103"/>
      <c r="E103" s="70"/>
      <c r="F103" s="71">
        <f t="shared" si="72"/>
        <v>0.04838709677419354</v>
      </c>
      <c r="G103" s="72">
        <f t="shared" si="61"/>
        <v>18</v>
      </c>
      <c r="H103" s="72">
        <f t="shared" si="73"/>
        <v>42234</v>
      </c>
      <c r="I103"/>
      <c r="J103" s="70"/>
      <c r="K103" s="71">
        <f t="shared" si="66"/>
        <v>0.13172043010752682</v>
      </c>
      <c r="L103" s="72">
        <f t="shared" si="62"/>
        <v>18</v>
      </c>
      <c r="M103" s="72">
        <f t="shared" si="74"/>
        <v>42265</v>
      </c>
      <c r="N103"/>
      <c r="O103" s="61"/>
      <c r="P103" s="71">
        <f t="shared" si="67"/>
        <v>0.2166666666666664</v>
      </c>
      <c r="Q103" s="72">
        <f t="shared" si="63"/>
        <v>18</v>
      </c>
      <c r="R103" s="72">
        <f t="shared" si="75"/>
        <v>42295</v>
      </c>
      <c r="S103"/>
      <c r="T103" s="61"/>
      <c r="U103" s="71">
        <f t="shared" si="68"/>
        <v>0.2983870967741931</v>
      </c>
      <c r="V103" s="72">
        <f t="shared" si="64"/>
        <v>18</v>
      </c>
      <c r="W103" s="72">
        <f t="shared" si="76"/>
        <v>42326</v>
      </c>
      <c r="X103"/>
      <c r="Y103" s="61"/>
      <c r="Z103" s="71">
        <f t="shared" si="69"/>
        <v>0.3833333333333327</v>
      </c>
      <c r="AA103" s="72">
        <f t="shared" si="65"/>
        <v>18</v>
      </c>
      <c r="AB103" s="72">
        <f t="shared" si="77"/>
        <v>42356</v>
      </c>
      <c r="AC103"/>
      <c r="AD103" s="61"/>
      <c r="AE103" s="71">
        <f t="shared" si="70"/>
        <v>0.4650537634408594</v>
      </c>
      <c r="AF103" s="67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</row>
    <row r="104" spans="1:256" ht="15.75" thickBot="1">
      <c r="A104" s="61"/>
      <c r="B104" s="72">
        <f t="shared" si="60"/>
        <v>19</v>
      </c>
      <c r="C104" s="72">
        <f t="shared" si="71"/>
        <v>42204</v>
      </c>
      <c r="D104"/>
      <c r="E104" s="70"/>
      <c r="F104" s="71">
        <f t="shared" si="72"/>
        <v>0.05107526881720429</v>
      </c>
      <c r="G104" s="72">
        <f t="shared" si="61"/>
        <v>19</v>
      </c>
      <c r="H104" s="72">
        <f t="shared" si="73"/>
        <v>42235</v>
      </c>
      <c r="I104"/>
      <c r="J104" s="70"/>
      <c r="K104" s="71">
        <f t="shared" si="66"/>
        <v>0.13440860215053757</v>
      </c>
      <c r="L104" s="72">
        <f t="shared" si="62"/>
        <v>19</v>
      </c>
      <c r="M104" s="72">
        <f t="shared" si="74"/>
        <v>42266</v>
      </c>
      <c r="N104"/>
      <c r="O104" s="61"/>
      <c r="P104" s="71">
        <f t="shared" si="67"/>
        <v>0.21944444444444416</v>
      </c>
      <c r="Q104" s="72">
        <f t="shared" si="63"/>
        <v>19</v>
      </c>
      <c r="R104" s="72">
        <f t="shared" si="75"/>
        <v>42296</v>
      </c>
      <c r="S104"/>
      <c r="T104" s="61"/>
      <c r="U104" s="71">
        <f t="shared" si="68"/>
        <v>0.30107526881720387</v>
      </c>
      <c r="V104" s="72">
        <f t="shared" si="64"/>
        <v>19</v>
      </c>
      <c r="W104" s="72">
        <f t="shared" si="76"/>
        <v>42327</v>
      </c>
      <c r="X104"/>
      <c r="Y104" s="61"/>
      <c r="Z104" s="71">
        <f t="shared" si="69"/>
        <v>0.38611111111111046</v>
      </c>
      <c r="AA104" s="72">
        <f t="shared" si="65"/>
        <v>19</v>
      </c>
      <c r="AB104" s="72">
        <f t="shared" si="77"/>
        <v>42357</v>
      </c>
      <c r="AC104"/>
      <c r="AD104" s="61"/>
      <c r="AE104" s="71">
        <f t="shared" si="70"/>
        <v>0.46774193548387016</v>
      </c>
      <c r="AF104" s="67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  <c r="HW104" s="61"/>
      <c r="HX104" s="61"/>
      <c r="HY104" s="61"/>
      <c r="HZ104" s="61"/>
      <c r="IA104" s="61"/>
      <c r="IB104" s="61"/>
      <c r="IC104" s="61"/>
      <c r="ID104" s="61"/>
      <c r="IE104" s="61"/>
      <c r="IF104" s="61"/>
      <c r="IG104" s="61"/>
      <c r="IH104" s="61"/>
      <c r="II104" s="61"/>
      <c r="IJ104" s="61"/>
      <c r="IK104" s="61"/>
      <c r="IL104" s="61"/>
      <c r="IM104" s="61"/>
      <c r="IN104" s="61"/>
      <c r="IO104" s="61"/>
      <c r="IP104" s="61"/>
      <c r="IQ104" s="61"/>
      <c r="IR104" s="61"/>
      <c r="IS104" s="61"/>
      <c r="IT104" s="61"/>
      <c r="IU104" s="61"/>
      <c r="IV104" s="61"/>
    </row>
    <row r="105" spans="1:256" ht="15.75" thickBot="1">
      <c r="A105" s="61"/>
      <c r="B105" s="72">
        <f t="shared" si="60"/>
        <v>20</v>
      </c>
      <c r="C105" s="72">
        <f t="shared" si="71"/>
        <v>42205</v>
      </c>
      <c r="D105"/>
      <c r="E105" s="70"/>
      <c r="F105" s="71">
        <f t="shared" si="72"/>
        <v>0.05376344086021504</v>
      </c>
      <c r="G105" s="72">
        <f t="shared" si="61"/>
        <v>20</v>
      </c>
      <c r="H105" s="72">
        <f t="shared" si="73"/>
        <v>42236</v>
      </c>
      <c r="I105"/>
      <c r="J105" s="70"/>
      <c r="K105" s="71">
        <f t="shared" si="66"/>
        <v>0.13709677419354832</v>
      </c>
      <c r="L105" s="72">
        <f t="shared" si="62"/>
        <v>20</v>
      </c>
      <c r="M105" s="72">
        <f t="shared" si="74"/>
        <v>42267</v>
      </c>
      <c r="N105"/>
      <c r="O105" s="61"/>
      <c r="P105" s="71">
        <f t="shared" si="67"/>
        <v>0.22222222222222193</v>
      </c>
      <c r="Q105" s="72">
        <f t="shared" si="63"/>
        <v>20</v>
      </c>
      <c r="R105" s="72">
        <f t="shared" si="75"/>
        <v>42297</v>
      </c>
      <c r="S105"/>
      <c r="T105" s="61"/>
      <c r="U105" s="71">
        <f t="shared" si="68"/>
        <v>0.3037634408602146</v>
      </c>
      <c r="V105" s="72">
        <f t="shared" si="64"/>
        <v>20</v>
      </c>
      <c r="W105" s="72">
        <f t="shared" si="76"/>
        <v>42328</v>
      </c>
      <c r="X105"/>
      <c r="Y105" s="61"/>
      <c r="Z105" s="71">
        <f t="shared" si="69"/>
        <v>0.38888888888888823</v>
      </c>
      <c r="AA105" s="72">
        <f t="shared" si="65"/>
        <v>20</v>
      </c>
      <c r="AB105" s="72">
        <f t="shared" si="77"/>
        <v>42358</v>
      </c>
      <c r="AC105"/>
      <c r="AD105" s="61"/>
      <c r="AE105" s="71">
        <f t="shared" si="70"/>
        <v>0.4704301075268809</v>
      </c>
      <c r="AF105" s="67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  <c r="HW105" s="61"/>
      <c r="HX105" s="61"/>
      <c r="HY105" s="61"/>
      <c r="HZ105" s="61"/>
      <c r="IA105" s="61"/>
      <c r="IB105" s="61"/>
      <c r="IC105" s="61"/>
      <c r="ID105" s="61"/>
      <c r="IE105" s="61"/>
      <c r="IF105" s="61"/>
      <c r="IG105" s="61"/>
      <c r="IH105" s="61"/>
      <c r="II105" s="61"/>
      <c r="IJ105" s="61"/>
      <c r="IK105" s="61"/>
      <c r="IL105" s="61"/>
      <c r="IM105" s="61"/>
      <c r="IN105" s="61"/>
      <c r="IO105" s="61"/>
      <c r="IP105" s="61"/>
      <c r="IQ105" s="61"/>
      <c r="IR105" s="61"/>
      <c r="IS105" s="61"/>
      <c r="IT105" s="61"/>
      <c r="IU105" s="61"/>
      <c r="IV105" s="61"/>
    </row>
    <row r="106" spans="1:256" ht="15.75" thickBot="1">
      <c r="A106" s="61"/>
      <c r="B106" s="72">
        <f t="shared" si="60"/>
        <v>21</v>
      </c>
      <c r="C106" s="72">
        <f t="shared" si="71"/>
        <v>42206</v>
      </c>
      <c r="D106"/>
      <c r="E106" s="70"/>
      <c r="F106" s="71">
        <f t="shared" si="72"/>
        <v>0.05645161290322579</v>
      </c>
      <c r="G106" s="72">
        <f t="shared" si="61"/>
        <v>21</v>
      </c>
      <c r="H106" s="72">
        <f t="shared" si="73"/>
        <v>42237</v>
      </c>
      <c r="I106"/>
      <c r="J106" s="70"/>
      <c r="K106" s="71">
        <f t="shared" si="66"/>
        <v>0.13978494623655907</v>
      </c>
      <c r="L106" s="72">
        <f t="shared" si="62"/>
        <v>21</v>
      </c>
      <c r="M106" s="72">
        <f t="shared" si="74"/>
        <v>42268</v>
      </c>
      <c r="N106"/>
      <c r="O106" s="61"/>
      <c r="P106" s="71">
        <f t="shared" si="67"/>
        <v>0.2249999999999997</v>
      </c>
      <c r="Q106" s="72">
        <f t="shared" si="63"/>
        <v>21</v>
      </c>
      <c r="R106" s="72">
        <f t="shared" si="75"/>
        <v>42298</v>
      </c>
      <c r="S106"/>
      <c r="T106" s="61"/>
      <c r="U106" s="71">
        <f t="shared" si="68"/>
        <v>0.30645161290322537</v>
      </c>
      <c r="V106" s="72">
        <f t="shared" si="64"/>
        <v>21</v>
      </c>
      <c r="W106" s="72">
        <f t="shared" si="76"/>
        <v>42329</v>
      </c>
      <c r="X106"/>
      <c r="Y106" s="61"/>
      <c r="Z106" s="71">
        <f t="shared" si="69"/>
        <v>0.391666666666666</v>
      </c>
      <c r="AA106" s="72">
        <f t="shared" si="65"/>
        <v>21</v>
      </c>
      <c r="AB106" s="72">
        <f t="shared" si="77"/>
        <v>42359</v>
      </c>
      <c r="AC106"/>
      <c r="AD106" s="61"/>
      <c r="AE106" s="71">
        <f t="shared" si="70"/>
        <v>0.47311827956989166</v>
      </c>
      <c r="AF106" s="67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  <c r="II106" s="61"/>
      <c r="IJ106" s="61"/>
      <c r="IK106" s="61"/>
      <c r="IL106" s="61"/>
      <c r="IM106" s="61"/>
      <c r="IN106" s="61"/>
      <c r="IO106" s="61"/>
      <c r="IP106" s="61"/>
      <c r="IQ106" s="61"/>
      <c r="IR106" s="61"/>
      <c r="IS106" s="61"/>
      <c r="IT106" s="61"/>
      <c r="IU106" s="61"/>
      <c r="IV106" s="61"/>
    </row>
    <row r="107" spans="1:256" ht="15.75" thickBot="1">
      <c r="A107" s="61"/>
      <c r="B107" s="72">
        <f t="shared" si="60"/>
        <v>22</v>
      </c>
      <c r="C107" s="72">
        <f t="shared" si="71"/>
        <v>42207</v>
      </c>
      <c r="D107"/>
      <c r="E107" s="70"/>
      <c r="F107" s="71">
        <f t="shared" si="72"/>
        <v>0.05913978494623654</v>
      </c>
      <c r="G107" s="72">
        <f t="shared" si="61"/>
        <v>22</v>
      </c>
      <c r="H107" s="72">
        <f t="shared" si="73"/>
        <v>42238</v>
      </c>
      <c r="I107"/>
      <c r="J107" s="70"/>
      <c r="K107" s="71">
        <f t="shared" si="66"/>
        <v>0.14247311827956982</v>
      </c>
      <c r="L107" s="72">
        <f t="shared" si="62"/>
        <v>22</v>
      </c>
      <c r="M107" s="72">
        <f t="shared" si="74"/>
        <v>42269</v>
      </c>
      <c r="N107"/>
      <c r="O107" s="61"/>
      <c r="P107" s="71">
        <f t="shared" si="67"/>
        <v>0.22777777777777747</v>
      </c>
      <c r="Q107" s="72">
        <f t="shared" si="63"/>
        <v>22</v>
      </c>
      <c r="R107" s="72">
        <f t="shared" si="75"/>
        <v>42299</v>
      </c>
      <c r="S107"/>
      <c r="T107" s="61"/>
      <c r="U107" s="71">
        <f t="shared" si="68"/>
        <v>0.3091397849462361</v>
      </c>
      <c r="V107" s="72">
        <f t="shared" si="64"/>
        <v>22</v>
      </c>
      <c r="W107" s="72">
        <f t="shared" si="76"/>
        <v>42330</v>
      </c>
      <c r="X107"/>
      <c r="Y107" s="61"/>
      <c r="Z107" s="71">
        <f t="shared" si="69"/>
        <v>0.39444444444444376</v>
      </c>
      <c r="AA107" s="72">
        <f t="shared" si="65"/>
        <v>22</v>
      </c>
      <c r="AB107" s="72">
        <f t="shared" si="77"/>
        <v>42360</v>
      </c>
      <c r="AC107"/>
      <c r="AD107" s="61"/>
      <c r="AE107" s="71">
        <f t="shared" si="70"/>
        <v>0.4758064516129024</v>
      </c>
      <c r="AF107" s="67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  <c r="HW107" s="61"/>
      <c r="HX107" s="61"/>
      <c r="HY107" s="61"/>
      <c r="HZ107" s="61"/>
      <c r="IA107" s="61"/>
      <c r="IB107" s="61"/>
      <c r="IC107" s="61"/>
      <c r="ID107" s="61"/>
      <c r="IE107" s="61"/>
      <c r="IF107" s="61"/>
      <c r="IG107" s="61"/>
      <c r="IH107" s="61"/>
      <c r="II107" s="61"/>
      <c r="IJ107" s="61"/>
      <c r="IK107" s="61"/>
      <c r="IL107" s="61"/>
      <c r="IM107" s="61"/>
      <c r="IN107" s="61"/>
      <c r="IO107" s="61"/>
      <c r="IP107" s="61"/>
      <c r="IQ107" s="61"/>
      <c r="IR107" s="61"/>
      <c r="IS107" s="61"/>
      <c r="IT107" s="61"/>
      <c r="IU107" s="61"/>
      <c r="IV107" s="61"/>
    </row>
    <row r="108" spans="1:256" ht="15.75" thickBot="1">
      <c r="A108" s="61"/>
      <c r="B108" s="72">
        <f t="shared" si="60"/>
        <v>23</v>
      </c>
      <c r="C108" s="72">
        <f t="shared" si="71"/>
        <v>42208</v>
      </c>
      <c r="D108"/>
      <c r="E108" s="70"/>
      <c r="F108" s="71">
        <f t="shared" si="72"/>
        <v>0.06182795698924729</v>
      </c>
      <c r="G108" s="72">
        <f t="shared" si="61"/>
        <v>23</v>
      </c>
      <c r="H108" s="72">
        <f t="shared" si="73"/>
        <v>42239</v>
      </c>
      <c r="I108"/>
      <c r="J108" s="70"/>
      <c r="K108" s="71">
        <f t="shared" si="66"/>
        <v>0.14516129032258057</v>
      </c>
      <c r="L108" s="72">
        <f t="shared" si="62"/>
        <v>23</v>
      </c>
      <c r="M108" s="72">
        <f t="shared" si="74"/>
        <v>42270</v>
      </c>
      <c r="N108"/>
      <c r="O108" s="61"/>
      <c r="P108" s="71">
        <f t="shared" si="67"/>
        <v>0.23055555555555524</v>
      </c>
      <c r="Q108" s="72">
        <f t="shared" si="63"/>
        <v>23</v>
      </c>
      <c r="R108" s="72">
        <f t="shared" si="75"/>
        <v>42300</v>
      </c>
      <c r="S108"/>
      <c r="T108" s="61"/>
      <c r="U108" s="71">
        <f t="shared" si="68"/>
        <v>0.31182795698924687</v>
      </c>
      <c r="V108" s="72">
        <f t="shared" si="64"/>
        <v>23</v>
      </c>
      <c r="W108" s="72">
        <f t="shared" si="76"/>
        <v>42331</v>
      </c>
      <c r="X108"/>
      <c r="Y108" s="61"/>
      <c r="Z108" s="71">
        <f t="shared" si="69"/>
        <v>0.39722222222222153</v>
      </c>
      <c r="AA108" s="72">
        <f t="shared" si="65"/>
        <v>23</v>
      </c>
      <c r="AB108" s="72">
        <f t="shared" si="77"/>
        <v>42361</v>
      </c>
      <c r="AC108"/>
      <c r="AD108" s="61"/>
      <c r="AE108" s="71">
        <f t="shared" si="70"/>
        <v>0.47849462365591316</v>
      </c>
      <c r="AF108" s="67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  <c r="HG108" s="61"/>
      <c r="HH108" s="61"/>
      <c r="HI108" s="61"/>
      <c r="HJ108" s="61"/>
      <c r="HK108" s="61"/>
      <c r="HL108" s="61"/>
      <c r="HM108" s="61"/>
      <c r="HN108" s="61"/>
      <c r="HO108" s="61"/>
      <c r="HP108" s="61"/>
      <c r="HQ108" s="61"/>
      <c r="HR108" s="61"/>
      <c r="HS108" s="61"/>
      <c r="HT108" s="61"/>
      <c r="HU108" s="61"/>
      <c r="HV108" s="61"/>
      <c r="HW108" s="61"/>
      <c r="HX108" s="61"/>
      <c r="HY108" s="61"/>
      <c r="HZ108" s="61"/>
      <c r="IA108" s="61"/>
      <c r="IB108" s="61"/>
      <c r="IC108" s="61"/>
      <c r="ID108" s="61"/>
      <c r="IE108" s="61"/>
      <c r="IF108" s="61"/>
      <c r="IG108" s="61"/>
      <c r="IH108" s="61"/>
      <c r="II108" s="61"/>
      <c r="IJ108" s="61"/>
      <c r="IK108" s="61"/>
      <c r="IL108" s="61"/>
      <c r="IM108" s="61"/>
      <c r="IN108" s="61"/>
      <c r="IO108" s="61"/>
      <c r="IP108" s="61"/>
      <c r="IQ108" s="61"/>
      <c r="IR108" s="61"/>
      <c r="IS108" s="61"/>
      <c r="IT108" s="61"/>
      <c r="IU108" s="61"/>
      <c r="IV108" s="61"/>
    </row>
    <row r="109" spans="1:256" ht="15.75" thickBot="1">
      <c r="A109" s="61"/>
      <c r="B109" s="72">
        <f t="shared" si="60"/>
        <v>24</v>
      </c>
      <c r="C109" s="72">
        <f t="shared" si="71"/>
        <v>42209</v>
      </c>
      <c r="D109"/>
      <c r="E109" s="70"/>
      <c r="F109" s="71">
        <f t="shared" si="72"/>
        <v>0.06451612903225805</v>
      </c>
      <c r="G109" s="72">
        <f t="shared" si="61"/>
        <v>24</v>
      </c>
      <c r="H109" s="72">
        <f t="shared" si="73"/>
        <v>42240</v>
      </c>
      <c r="I109"/>
      <c r="J109" s="70"/>
      <c r="K109" s="71">
        <f t="shared" si="66"/>
        <v>0.14784946236559132</v>
      </c>
      <c r="L109" s="72">
        <f t="shared" si="62"/>
        <v>24</v>
      </c>
      <c r="M109" s="72">
        <f t="shared" si="74"/>
        <v>42271</v>
      </c>
      <c r="N109"/>
      <c r="O109" s="61"/>
      <c r="P109" s="71">
        <f t="shared" si="67"/>
        <v>0.233333333333333</v>
      </c>
      <c r="Q109" s="72">
        <f t="shared" si="63"/>
        <v>24</v>
      </c>
      <c r="R109" s="72">
        <f t="shared" si="75"/>
        <v>42301</v>
      </c>
      <c r="S109"/>
      <c r="T109" s="61"/>
      <c r="U109" s="71">
        <f t="shared" si="68"/>
        <v>0.3145161290322576</v>
      </c>
      <c r="V109" s="72">
        <f t="shared" si="64"/>
        <v>24</v>
      </c>
      <c r="W109" s="72">
        <f t="shared" si="76"/>
        <v>42332</v>
      </c>
      <c r="X109"/>
      <c r="Y109" s="61"/>
      <c r="Z109" s="71">
        <f t="shared" si="69"/>
        <v>0.3999999999999993</v>
      </c>
      <c r="AA109" s="72">
        <f t="shared" si="65"/>
        <v>24</v>
      </c>
      <c r="AB109" s="72">
        <f t="shared" si="77"/>
        <v>42362</v>
      </c>
      <c r="AC109"/>
      <c r="AD109" s="61"/>
      <c r="AE109" s="71">
        <f t="shared" si="70"/>
        <v>0.4811827956989239</v>
      </c>
      <c r="AF109" s="67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  <c r="HW109" s="61"/>
      <c r="HX109" s="61"/>
      <c r="HY109" s="61"/>
      <c r="HZ109" s="61"/>
      <c r="IA109" s="61"/>
      <c r="IB109" s="61"/>
      <c r="IC109" s="61"/>
      <c r="ID109" s="61"/>
      <c r="IE109" s="61"/>
      <c r="IF109" s="61"/>
      <c r="IG109" s="61"/>
      <c r="IH109" s="61"/>
      <c r="II109" s="61"/>
      <c r="IJ109" s="61"/>
      <c r="IK109" s="61"/>
      <c r="IL109" s="61"/>
      <c r="IM109" s="61"/>
      <c r="IN109" s="61"/>
      <c r="IO109" s="61"/>
      <c r="IP109" s="61"/>
      <c r="IQ109" s="61"/>
      <c r="IR109" s="61"/>
      <c r="IS109" s="61"/>
      <c r="IT109" s="61"/>
      <c r="IU109" s="61"/>
      <c r="IV109" s="61"/>
    </row>
    <row r="110" spans="1:256" ht="15.75" thickBot="1">
      <c r="A110" s="61"/>
      <c r="B110" s="72">
        <f t="shared" si="60"/>
        <v>25</v>
      </c>
      <c r="C110" s="72">
        <f t="shared" si="71"/>
        <v>42210</v>
      </c>
      <c r="D110"/>
      <c r="E110" s="70"/>
      <c r="F110" s="71">
        <f t="shared" si="72"/>
        <v>0.0672043010752688</v>
      </c>
      <c r="G110" s="72">
        <f t="shared" si="61"/>
        <v>25</v>
      </c>
      <c r="H110" s="72">
        <f t="shared" si="73"/>
        <v>42241</v>
      </c>
      <c r="I110"/>
      <c r="J110" s="70"/>
      <c r="K110" s="71">
        <f t="shared" si="66"/>
        <v>0.15053763440860207</v>
      </c>
      <c r="L110" s="72">
        <f t="shared" si="62"/>
        <v>25</v>
      </c>
      <c r="M110" s="72">
        <f t="shared" si="74"/>
        <v>42272</v>
      </c>
      <c r="N110"/>
      <c r="O110" s="61"/>
      <c r="P110" s="71">
        <f t="shared" si="67"/>
        <v>0.23611111111111077</v>
      </c>
      <c r="Q110" s="72">
        <f t="shared" si="63"/>
        <v>25</v>
      </c>
      <c r="R110" s="72">
        <f t="shared" si="75"/>
        <v>42302</v>
      </c>
      <c r="S110"/>
      <c r="T110" s="61"/>
      <c r="U110" s="71">
        <f t="shared" si="68"/>
        <v>0.31720430107526837</v>
      </c>
      <c r="V110" s="72">
        <f t="shared" si="64"/>
        <v>25</v>
      </c>
      <c r="W110" s="72">
        <f t="shared" si="76"/>
        <v>42333</v>
      </c>
      <c r="X110"/>
      <c r="Y110" s="61"/>
      <c r="Z110" s="71">
        <f t="shared" si="69"/>
        <v>0.40277777777777707</v>
      </c>
      <c r="AA110" s="72">
        <f t="shared" si="65"/>
        <v>25</v>
      </c>
      <c r="AB110" s="72">
        <f t="shared" si="77"/>
        <v>42363</v>
      </c>
      <c r="AC110"/>
      <c r="AD110" s="61"/>
      <c r="AE110" s="71">
        <f t="shared" si="70"/>
        <v>0.48387096774193467</v>
      </c>
      <c r="AF110" s="67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  <c r="IK110" s="61"/>
      <c r="IL110" s="61"/>
      <c r="IM110" s="61"/>
      <c r="IN110" s="61"/>
      <c r="IO110" s="61"/>
      <c r="IP110" s="61"/>
      <c r="IQ110" s="61"/>
      <c r="IR110" s="61"/>
      <c r="IS110" s="61"/>
      <c r="IT110" s="61"/>
      <c r="IU110" s="61"/>
      <c r="IV110" s="61"/>
    </row>
    <row r="111" spans="1:256" ht="15.75" thickBot="1">
      <c r="A111" s="61"/>
      <c r="B111" s="72">
        <f t="shared" si="60"/>
        <v>26</v>
      </c>
      <c r="C111" s="72">
        <f t="shared" si="71"/>
        <v>42211</v>
      </c>
      <c r="D111"/>
      <c r="E111" s="70"/>
      <c r="F111" s="71">
        <f t="shared" si="72"/>
        <v>0.06989247311827955</v>
      </c>
      <c r="G111" s="72">
        <f t="shared" si="61"/>
        <v>26</v>
      </c>
      <c r="H111" s="72">
        <f t="shared" si="73"/>
        <v>42242</v>
      </c>
      <c r="I111"/>
      <c r="J111" s="70"/>
      <c r="K111" s="71">
        <f t="shared" si="66"/>
        <v>0.15322580645161282</v>
      </c>
      <c r="L111" s="72">
        <f t="shared" si="62"/>
        <v>26</v>
      </c>
      <c r="M111" s="72">
        <f t="shared" si="74"/>
        <v>42273</v>
      </c>
      <c r="N111"/>
      <c r="O111" s="61"/>
      <c r="P111" s="71">
        <f t="shared" si="67"/>
        <v>0.23888888888888854</v>
      </c>
      <c r="Q111" s="72">
        <f t="shared" si="63"/>
        <v>26</v>
      </c>
      <c r="R111" s="72">
        <f aca="true" t="shared" si="78" ref="R111:R116">(R110)+1</f>
        <v>42303</v>
      </c>
      <c r="S111"/>
      <c r="T111" s="61"/>
      <c r="U111" s="71">
        <f t="shared" si="68"/>
        <v>0.3198924731182791</v>
      </c>
      <c r="V111" s="72">
        <f t="shared" si="64"/>
        <v>26</v>
      </c>
      <c r="W111" s="72">
        <f t="shared" si="76"/>
        <v>42334</v>
      </c>
      <c r="X111"/>
      <c r="Y111" s="61"/>
      <c r="Z111" s="71">
        <f t="shared" si="69"/>
        <v>0.40555555555555484</v>
      </c>
      <c r="AA111" s="72">
        <f t="shared" si="65"/>
        <v>26</v>
      </c>
      <c r="AB111" s="72">
        <f t="shared" si="77"/>
        <v>42364</v>
      </c>
      <c r="AC111"/>
      <c r="AD111" s="61"/>
      <c r="AE111" s="71">
        <f t="shared" si="70"/>
        <v>0.4865591397849454</v>
      </c>
      <c r="AF111" s="67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  <c r="HZ111" s="61"/>
      <c r="IA111" s="61"/>
      <c r="IB111" s="61"/>
      <c r="IC111" s="61"/>
      <c r="ID111" s="61"/>
      <c r="IE111" s="61"/>
      <c r="IF111" s="61"/>
      <c r="IG111" s="61"/>
      <c r="IH111" s="61"/>
      <c r="II111" s="61"/>
      <c r="IJ111" s="61"/>
      <c r="IK111" s="61"/>
      <c r="IL111" s="61"/>
      <c r="IM111" s="61"/>
      <c r="IN111" s="61"/>
      <c r="IO111" s="61"/>
      <c r="IP111" s="61"/>
      <c r="IQ111" s="61"/>
      <c r="IR111" s="61"/>
      <c r="IS111" s="61"/>
      <c r="IT111" s="61"/>
      <c r="IU111" s="61"/>
      <c r="IV111" s="61"/>
    </row>
    <row r="112" spans="1:256" ht="15.75" thickBot="1">
      <c r="A112" s="61"/>
      <c r="B112" s="72">
        <f t="shared" si="60"/>
        <v>27</v>
      </c>
      <c r="C112" s="72">
        <f t="shared" si="71"/>
        <v>42212</v>
      </c>
      <c r="D112"/>
      <c r="E112" s="70"/>
      <c r="F112" s="71">
        <f t="shared" si="72"/>
        <v>0.0725806451612903</v>
      </c>
      <c r="G112" s="72">
        <f t="shared" si="61"/>
        <v>27</v>
      </c>
      <c r="H112" s="72">
        <f t="shared" si="73"/>
        <v>42243</v>
      </c>
      <c r="I112"/>
      <c r="J112" s="70"/>
      <c r="K112" s="71">
        <f t="shared" si="66"/>
        <v>0.15591397849462357</v>
      </c>
      <c r="L112" s="72">
        <f t="shared" si="62"/>
        <v>27</v>
      </c>
      <c r="M112" s="72">
        <f t="shared" si="74"/>
        <v>42274</v>
      </c>
      <c r="N112"/>
      <c r="O112" s="61"/>
      <c r="P112" s="71">
        <f t="shared" si="67"/>
        <v>0.2416666666666663</v>
      </c>
      <c r="Q112" s="72">
        <f t="shared" si="63"/>
        <v>27</v>
      </c>
      <c r="R112" s="72">
        <f t="shared" si="78"/>
        <v>42304</v>
      </c>
      <c r="S112"/>
      <c r="T112" s="61"/>
      <c r="U112" s="71">
        <f t="shared" si="68"/>
        <v>0.32258064516128987</v>
      </c>
      <c r="V112" s="72">
        <f t="shared" si="64"/>
        <v>27</v>
      </c>
      <c r="W112" s="72">
        <f t="shared" si="76"/>
        <v>42335</v>
      </c>
      <c r="X112"/>
      <c r="Y112" s="61"/>
      <c r="Z112" s="71">
        <f t="shared" si="69"/>
        <v>0.4083333333333326</v>
      </c>
      <c r="AA112" s="72">
        <f t="shared" si="65"/>
        <v>27</v>
      </c>
      <c r="AB112" s="72">
        <f t="shared" si="77"/>
        <v>42365</v>
      </c>
      <c r="AC112"/>
      <c r="AD112" s="61"/>
      <c r="AE112" s="71">
        <f t="shared" si="70"/>
        <v>0.48924731182795617</v>
      </c>
      <c r="AF112" s="67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  <c r="HW112" s="61"/>
      <c r="HX112" s="61"/>
      <c r="HY112" s="61"/>
      <c r="HZ112" s="61"/>
      <c r="IA112" s="61"/>
      <c r="IB112" s="61"/>
      <c r="IC112" s="61"/>
      <c r="ID112" s="61"/>
      <c r="IE112" s="61"/>
      <c r="IF112" s="61"/>
      <c r="IG112" s="61"/>
      <c r="IH112" s="61"/>
      <c r="II112" s="61"/>
      <c r="IJ112" s="61"/>
      <c r="IK112" s="61"/>
      <c r="IL112" s="61"/>
      <c r="IM112" s="61"/>
      <c r="IN112" s="61"/>
      <c r="IO112" s="61"/>
      <c r="IP112" s="61"/>
      <c r="IQ112" s="61"/>
      <c r="IR112" s="61"/>
      <c r="IS112" s="61"/>
      <c r="IT112" s="61"/>
      <c r="IU112" s="61"/>
      <c r="IV112" s="61"/>
    </row>
    <row r="113" spans="1:256" ht="15.75" thickBot="1">
      <c r="A113" s="61"/>
      <c r="B113" s="72">
        <f t="shared" si="60"/>
        <v>28</v>
      </c>
      <c r="C113" s="72">
        <f t="shared" si="71"/>
        <v>42213</v>
      </c>
      <c r="D113"/>
      <c r="E113" s="70"/>
      <c r="F113" s="71">
        <f t="shared" si="72"/>
        <v>0.07526881720430105</v>
      </c>
      <c r="G113" s="72">
        <f t="shared" si="61"/>
        <v>28</v>
      </c>
      <c r="H113" s="72">
        <f t="shared" si="73"/>
        <v>42244</v>
      </c>
      <c r="I113"/>
      <c r="J113" s="70"/>
      <c r="K113" s="71">
        <f t="shared" si="66"/>
        <v>0.15860215053763432</v>
      </c>
      <c r="L113" s="72">
        <f t="shared" si="62"/>
        <v>28</v>
      </c>
      <c r="M113" s="72">
        <f t="shared" si="74"/>
        <v>42275</v>
      </c>
      <c r="N113"/>
      <c r="O113" s="61"/>
      <c r="P113" s="71">
        <f t="shared" si="67"/>
        <v>0.24444444444444408</v>
      </c>
      <c r="Q113" s="72">
        <f t="shared" si="63"/>
        <v>28</v>
      </c>
      <c r="R113" s="72">
        <f t="shared" si="78"/>
        <v>42305</v>
      </c>
      <c r="S113"/>
      <c r="T113" s="61"/>
      <c r="U113" s="71">
        <f t="shared" si="68"/>
        <v>0.3252688172043006</v>
      </c>
      <c r="V113" s="72">
        <f t="shared" si="64"/>
        <v>28</v>
      </c>
      <c r="W113" s="72">
        <f t="shared" si="76"/>
        <v>42336</v>
      </c>
      <c r="X113"/>
      <c r="Y113" s="61"/>
      <c r="Z113" s="71">
        <f t="shared" si="69"/>
        <v>0.41111111111111037</v>
      </c>
      <c r="AA113" s="72">
        <f t="shared" si="65"/>
        <v>28</v>
      </c>
      <c r="AB113" s="72">
        <f t="shared" si="77"/>
        <v>42366</v>
      </c>
      <c r="AC113"/>
      <c r="AD113" s="61"/>
      <c r="AE113" s="71">
        <f t="shared" si="70"/>
        <v>0.4919354838709669</v>
      </c>
      <c r="AF113" s="67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  <c r="HQ113" s="61"/>
      <c r="HR113" s="61"/>
      <c r="HS113" s="61"/>
      <c r="HT113" s="61"/>
      <c r="HU113" s="61"/>
      <c r="HV113" s="61"/>
      <c r="HW113" s="61"/>
      <c r="HX113" s="61"/>
      <c r="HY113" s="61"/>
      <c r="HZ113" s="61"/>
      <c r="IA113" s="61"/>
      <c r="IB113" s="61"/>
      <c r="IC113" s="61"/>
      <c r="ID113" s="61"/>
      <c r="IE113" s="61"/>
      <c r="IF113" s="61"/>
      <c r="IG113" s="61"/>
      <c r="IH113" s="61"/>
      <c r="II113" s="61"/>
      <c r="IJ113" s="61"/>
      <c r="IK113" s="61"/>
      <c r="IL113" s="61"/>
      <c r="IM113" s="61"/>
      <c r="IN113" s="61"/>
      <c r="IO113" s="61"/>
      <c r="IP113" s="61"/>
      <c r="IQ113" s="61"/>
      <c r="IR113" s="61"/>
      <c r="IS113" s="61"/>
      <c r="IT113" s="61"/>
      <c r="IU113" s="61"/>
      <c r="IV113" s="61"/>
    </row>
    <row r="114" spans="1:256" ht="15.75" thickBot="1">
      <c r="A114" s="61"/>
      <c r="B114" s="72">
        <f t="shared" si="60"/>
        <v>29</v>
      </c>
      <c r="C114" s="72">
        <f t="shared" si="71"/>
        <v>42214</v>
      </c>
      <c r="D114"/>
      <c r="E114" s="70"/>
      <c r="F114" s="71">
        <f t="shared" si="72"/>
        <v>0.0779569892473118</v>
      </c>
      <c r="G114" s="72">
        <f t="shared" si="61"/>
        <v>29</v>
      </c>
      <c r="H114" s="72">
        <f t="shared" si="73"/>
        <v>42245</v>
      </c>
      <c r="I114"/>
      <c r="J114" s="70"/>
      <c r="K114" s="71">
        <f t="shared" si="66"/>
        <v>0.16129032258064507</v>
      </c>
      <c r="L114" s="72">
        <f t="shared" si="62"/>
        <v>29</v>
      </c>
      <c r="M114" s="72">
        <f t="shared" si="74"/>
        <v>42276</v>
      </c>
      <c r="N114"/>
      <c r="O114" s="61"/>
      <c r="P114" s="71">
        <f t="shared" si="67"/>
        <v>0.24722222222222184</v>
      </c>
      <c r="Q114" s="72">
        <f t="shared" si="63"/>
        <v>29</v>
      </c>
      <c r="R114" s="72">
        <f t="shared" si="78"/>
        <v>42306</v>
      </c>
      <c r="S114"/>
      <c r="T114" s="61"/>
      <c r="U114" s="71">
        <f t="shared" si="68"/>
        <v>0.32795698924731137</v>
      </c>
      <c r="V114" s="72">
        <f t="shared" si="64"/>
        <v>29</v>
      </c>
      <c r="W114" s="72">
        <f t="shared" si="76"/>
        <v>42337</v>
      </c>
      <c r="X114"/>
      <c r="Y114" s="61"/>
      <c r="Z114" s="71">
        <f t="shared" si="69"/>
        <v>0.41388888888888814</v>
      </c>
      <c r="AA114" s="72">
        <f t="shared" si="65"/>
        <v>29</v>
      </c>
      <c r="AB114" s="72">
        <f t="shared" si="77"/>
        <v>42367</v>
      </c>
      <c r="AC114"/>
      <c r="AD114" s="61"/>
      <c r="AE114" s="71">
        <f t="shared" si="70"/>
        <v>0.49462365591397767</v>
      </c>
      <c r="AF114" s="67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  <c r="HR114" s="61"/>
      <c r="HS114" s="61"/>
      <c r="HT114" s="61"/>
      <c r="HU114" s="61"/>
      <c r="HV114" s="61"/>
      <c r="HW114" s="61"/>
      <c r="HX114" s="61"/>
      <c r="HY114" s="61"/>
      <c r="HZ114" s="61"/>
      <c r="IA114" s="61"/>
      <c r="IB114" s="61"/>
      <c r="IC114" s="61"/>
      <c r="ID114" s="61"/>
      <c r="IE114" s="61"/>
      <c r="IF114" s="61"/>
      <c r="IG114" s="61"/>
      <c r="IH114" s="61"/>
      <c r="II114" s="61"/>
      <c r="IJ114" s="61"/>
      <c r="IK114" s="61"/>
      <c r="IL114" s="61"/>
      <c r="IM114" s="61"/>
      <c r="IN114" s="61"/>
      <c r="IO114" s="61"/>
      <c r="IP114" s="61"/>
      <c r="IQ114" s="61"/>
      <c r="IR114" s="61"/>
      <c r="IS114" s="61"/>
      <c r="IT114" s="61"/>
      <c r="IU114" s="61"/>
      <c r="IV114" s="61"/>
    </row>
    <row r="115" spans="1:256" ht="15.75" thickBot="1">
      <c r="A115" s="61"/>
      <c r="B115" s="72">
        <f t="shared" si="60"/>
        <v>30</v>
      </c>
      <c r="C115" s="72">
        <f t="shared" si="71"/>
        <v>42215</v>
      </c>
      <c r="D115"/>
      <c r="E115" s="70"/>
      <c r="F115" s="71">
        <f t="shared" si="72"/>
        <v>0.08064516129032255</v>
      </c>
      <c r="G115" s="72">
        <f t="shared" si="61"/>
        <v>30</v>
      </c>
      <c r="H115" s="72">
        <f t="shared" si="73"/>
        <v>42246</v>
      </c>
      <c r="I115"/>
      <c r="J115" s="70"/>
      <c r="K115" s="71">
        <f t="shared" si="66"/>
        <v>0.16397849462365582</v>
      </c>
      <c r="L115" s="72">
        <f t="shared" si="62"/>
        <v>30</v>
      </c>
      <c r="M115" s="72">
        <f t="shared" si="74"/>
        <v>42277</v>
      </c>
      <c r="N115"/>
      <c r="O115" s="61"/>
      <c r="P115" s="71">
        <f t="shared" si="67"/>
        <v>0.2499999999999996</v>
      </c>
      <c r="Q115" s="72">
        <f t="shared" si="63"/>
        <v>30</v>
      </c>
      <c r="R115" s="72">
        <f t="shared" si="78"/>
        <v>42307</v>
      </c>
      <c r="S115"/>
      <c r="T115" s="61"/>
      <c r="U115" s="71">
        <f t="shared" si="68"/>
        <v>0.3306451612903221</v>
      </c>
      <c r="V115" s="72">
        <f t="shared" si="64"/>
        <v>30</v>
      </c>
      <c r="W115" s="72">
        <f t="shared" si="76"/>
        <v>42338</v>
      </c>
      <c r="X115"/>
      <c r="Y115" s="61"/>
      <c r="Z115" s="71">
        <f t="shared" si="69"/>
        <v>0.4166666666666659</v>
      </c>
      <c r="AA115" s="72">
        <f t="shared" si="65"/>
        <v>30</v>
      </c>
      <c r="AB115" s="72">
        <f t="shared" si="77"/>
        <v>42368</v>
      </c>
      <c r="AC115"/>
      <c r="AD115" s="61"/>
      <c r="AE115" s="71">
        <f t="shared" si="70"/>
        <v>0.4973118279569884</v>
      </c>
      <c r="AF115" s="67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  <c r="IH115" s="61"/>
      <c r="II115" s="61"/>
      <c r="IJ115" s="61"/>
      <c r="IK115" s="61"/>
      <c r="IL115" s="61"/>
      <c r="IM115" s="61"/>
      <c r="IN115" s="61"/>
      <c r="IO115" s="61"/>
      <c r="IP115" s="61"/>
      <c r="IQ115" s="61"/>
      <c r="IR115" s="61"/>
      <c r="IS115" s="61"/>
      <c r="IT115" s="61"/>
      <c r="IU115" s="61"/>
      <c r="IV115" s="61"/>
    </row>
    <row r="116" spans="1:256" ht="15.75" thickBot="1">
      <c r="A116" s="61"/>
      <c r="B116" s="72">
        <f t="shared" si="60"/>
        <v>31</v>
      </c>
      <c r="C116" s="72">
        <f t="shared" si="71"/>
        <v>42216</v>
      </c>
      <c r="D116" s="62"/>
      <c r="E116" s="70"/>
      <c r="F116" s="71">
        <f t="shared" si="72"/>
        <v>0.0833333333333333</v>
      </c>
      <c r="G116" s="72">
        <f t="shared" si="61"/>
        <v>31</v>
      </c>
      <c r="H116" s="72">
        <f t="shared" si="73"/>
        <v>42247</v>
      </c>
      <c r="I116" s="62"/>
      <c r="J116" s="70"/>
      <c r="K116" s="71">
        <f t="shared" si="66"/>
        <v>0.16666666666666657</v>
      </c>
      <c r="L116" s="72"/>
      <c r="M116" s="72"/>
      <c r="N116" s="62"/>
      <c r="O116" s="74"/>
      <c r="P116" s="75"/>
      <c r="Q116" s="72">
        <f t="shared" si="63"/>
        <v>31</v>
      </c>
      <c r="R116" s="72">
        <f t="shared" si="78"/>
        <v>42308</v>
      </c>
      <c r="S116" s="62"/>
      <c r="T116" s="74"/>
      <c r="U116" s="75">
        <f>IF(AND(MONTH(R35)=2,(MOD((YEAR(R35)-1900),4)=0)),U115+(348^-1),IF(AND(MONTH(R35)=2,(MOD((YEAR(R35)-1900),4)&lt;&gt;0)),U115+(336^-1),IF(OR(OR(OR(MONTH(R35)=4,MONTH(R35)=6),MONTH(R35)=9),MONTH(R35)=11),U115+(360^-1),U115+(372^-1))))</f>
        <v>0.33333333333333287</v>
      </c>
      <c r="V116" s="72"/>
      <c r="W116" s="72"/>
      <c r="X116" s="62"/>
      <c r="Y116" s="74"/>
      <c r="Z116" s="75"/>
      <c r="AA116" s="72">
        <f t="shared" si="65"/>
        <v>31</v>
      </c>
      <c r="AB116" s="72">
        <f t="shared" si="77"/>
        <v>42369</v>
      </c>
      <c r="AC116" s="62"/>
      <c r="AD116" s="74"/>
      <c r="AE116" s="75">
        <f>IF(AND(MONTH(AB35)=2,(MOD((YEAR(AB35)-1900),4)=0)),AE115+(348^-1),IF(AND(MONTH(AB35)=2,(MOD((YEAR(AB35)-1900),4)&lt;&gt;0)),AE115+(336^-1),IF(OR(OR(OR(MONTH(AB35)=4,MONTH(AB35)=6),MONTH(AB35)=9),MONTH(AB35)=11),AE115+(360^-1),AE115+(372^-1))))</f>
        <v>0.49999999999999917</v>
      </c>
      <c r="AF116" s="67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  <c r="HK116" s="61"/>
      <c r="HL116" s="61"/>
      <c r="HM116" s="61"/>
      <c r="HN116" s="61"/>
      <c r="HO116" s="61"/>
      <c r="HP116" s="61"/>
      <c r="HQ116" s="61"/>
      <c r="HR116" s="61"/>
      <c r="HS116" s="61"/>
      <c r="HT116" s="61"/>
      <c r="HU116" s="61"/>
      <c r="HV116" s="61"/>
      <c r="HW116" s="61"/>
      <c r="HX116" s="61"/>
      <c r="HY116" s="61"/>
      <c r="HZ116" s="61"/>
      <c r="IA116" s="61"/>
      <c r="IB116" s="61"/>
      <c r="IC116" s="61"/>
      <c r="ID116" s="61"/>
      <c r="IE116" s="61"/>
      <c r="IF116" s="61"/>
      <c r="IG116" s="61"/>
      <c r="IH116" s="61"/>
      <c r="II116" s="61"/>
      <c r="IJ116" s="61"/>
      <c r="IK116" s="61"/>
      <c r="IL116" s="61"/>
      <c r="IM116" s="61"/>
      <c r="IN116" s="61"/>
      <c r="IO116" s="61"/>
      <c r="IP116" s="61"/>
      <c r="IQ116" s="61"/>
      <c r="IR116" s="61"/>
      <c r="IS116" s="61"/>
      <c r="IT116" s="61"/>
      <c r="IU116" s="61"/>
      <c r="IV116" s="61"/>
    </row>
    <row r="117" spans="1:31" ht="10.5" customHeight="1">
      <c r="A117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</row>
    <row r="118" ht="10.5" customHeight="1"/>
    <row r="119" ht="10.5" customHeight="1"/>
    <row r="120" ht="10.5" customHeight="1"/>
    <row r="122" spans="1:256" ht="16.5">
      <c r="A122"/>
      <c r="B122" s="60" t="s">
        <v>35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31" ht="16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 s="60">
        <f>YEAR(SEDATE)</f>
        <v>2016</v>
      </c>
      <c r="Y123" s="85"/>
      <c r="Z123" s="63"/>
      <c r="AA123" s="85"/>
      <c r="AB123" s="85"/>
      <c r="AC123" s="85"/>
      <c r="AD123"/>
      <c r="AE123"/>
    </row>
    <row r="124" ht="10.5" customHeight="1"/>
    <row r="125" spans="1:256" ht="15">
      <c r="A125" s="61"/>
      <c r="B125" s="65" t="s">
        <v>33</v>
      </c>
      <c r="C125" s="65"/>
      <c r="D125" s="66"/>
      <c r="E125" s="66"/>
      <c r="F125" s="66"/>
      <c r="G125" s="65" t="s">
        <v>37</v>
      </c>
      <c r="H125" s="65"/>
      <c r="I125" s="66"/>
      <c r="J125" s="66"/>
      <c r="K125" s="66"/>
      <c r="L125" s="65" t="s">
        <v>39</v>
      </c>
      <c r="M125" s="65"/>
      <c r="N125" s="66"/>
      <c r="O125" s="66"/>
      <c r="P125" s="66"/>
      <c r="Q125" s="65" t="s">
        <v>41</v>
      </c>
      <c r="R125" s="65"/>
      <c r="S125" s="66"/>
      <c r="T125" s="66"/>
      <c r="U125" s="66"/>
      <c r="V125" s="65" t="s">
        <v>43</v>
      </c>
      <c r="W125" s="65"/>
      <c r="X125" s="66"/>
      <c r="Y125" s="66"/>
      <c r="Z125" s="66"/>
      <c r="AA125" s="65" t="s">
        <v>47</v>
      </c>
      <c r="AB125" s="65"/>
      <c r="AC125" s="66"/>
      <c r="AD125" s="66"/>
      <c r="AE125" s="66"/>
      <c r="AF125" s="67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61"/>
      <c r="HP125" s="61"/>
      <c r="HQ125" s="61"/>
      <c r="HR125" s="61"/>
      <c r="HS125" s="61"/>
      <c r="HT125" s="61"/>
      <c r="HU125" s="61"/>
      <c r="HV125" s="61"/>
      <c r="HW125" s="61"/>
      <c r="HX125" s="61"/>
      <c r="HY125" s="61"/>
      <c r="HZ125" s="61"/>
      <c r="IA125" s="61"/>
      <c r="IB125" s="61"/>
      <c r="IC125" s="61"/>
      <c r="ID125" s="61"/>
      <c r="IE125" s="61"/>
      <c r="IF125" s="61"/>
      <c r="IG125" s="61"/>
      <c r="IH125" s="61"/>
      <c r="II125" s="61"/>
      <c r="IJ125" s="61"/>
      <c r="IK125" s="61"/>
      <c r="IL125" s="61"/>
      <c r="IM125" s="61"/>
      <c r="IN125" s="61"/>
      <c r="IO125" s="61"/>
      <c r="IP125" s="61"/>
      <c r="IQ125" s="61"/>
      <c r="IR125" s="61"/>
      <c r="IS125" s="61"/>
      <c r="IT125" s="61"/>
      <c r="IU125" s="61"/>
      <c r="IV125" s="61"/>
    </row>
    <row r="126" spans="1:256" ht="15">
      <c r="A126" s="61"/>
      <c r="B126" s="68">
        <f aca="true" t="shared" si="79" ref="B126:B156">DAY(C126)</f>
        <v>1</v>
      </c>
      <c r="C126" s="68">
        <f>AB116+1</f>
        <v>42370</v>
      </c>
      <c r="D126" s="76"/>
      <c r="E126" s="70"/>
      <c r="F126" s="71">
        <f>IF(AND(MONTH(C126)=2,(MOD((YEAR(C126)-1900),4)=0)),AE116+(348^-1),IF(AND(MONTH(C126)=2,(MOD((YEAR(C126)-1900),4)&lt;&gt;0)),AE116+(336^-1),IF(OR(OR(OR(MONTH(C126)=4,MONTH(C126)=6),MONTH(C126)=9),MONTH(C126)=11),AE116+(360^-1),AE116+(372^-1))))</f>
        <v>0.50268817204301</v>
      </c>
      <c r="G126" s="68">
        <f aca="true" t="shared" si="80" ref="G126:G154">DAY(H126)</f>
        <v>1</v>
      </c>
      <c r="H126" s="68">
        <f>C156+1</f>
        <v>42401</v>
      </c>
      <c r="I126" s="76"/>
      <c r="J126" s="70"/>
      <c r="K126" s="71">
        <f>IF(AND(MONTH(H126)=2,(MOD((YEAR(H126)-1900),4)=0)),F156+(348^-1),IF(AND(MONTH(H126)=2,(MOD((YEAR(H126)-1900),4)&lt;&gt;0)),F156+(336^-1),IF(OR(OR(OR(MONTH(H126)=4,MONTH(H126)=6),MONTH(H126)=9),MONTH(H126)=11),F156+(360^-1),F156+(372^-1))))</f>
        <v>0.5862068965517233</v>
      </c>
      <c r="L126" s="68">
        <f aca="true" t="shared" si="81" ref="L126:L156">DAY(M126)</f>
        <v>1</v>
      </c>
      <c r="M126" s="68">
        <f>H154+1</f>
        <v>42430</v>
      </c>
      <c r="N126" s="76"/>
      <c r="O126" s="70"/>
      <c r="P126" s="71">
        <f>IF(AND(MONTH(M126)=2,(MOD((YEAR(M126)-1900),4)=0)),K153+(348^-1),IF(AND(MONTH(M126)=2,(MOD((YEAR(M126)-1900),4)&lt;&gt;0)),K153+(336^-1),IF(OR(OR(OR(MONTH(M126)=4,MONTH(M126)=6),MONTH(M126)=9),MONTH(M126)=11),K153+(360^-1),K153+(372^-1))))</f>
        <v>0.6664812754912864</v>
      </c>
      <c r="Q126" s="68">
        <f aca="true" t="shared" si="82" ref="Q126:Q155">DAY(R126)</f>
        <v>1</v>
      </c>
      <c r="R126" s="68">
        <f>M156+1</f>
        <v>42461</v>
      </c>
      <c r="S126" s="76"/>
      <c r="T126" s="70"/>
      <c r="U126" s="71">
        <f>IF(AND(MONTH(R126)=2,(MOD((YEAR(R126)-1900),4)=0)),P156+(348^-1),IF(AND(MONTH(R126)=2,(MOD((YEAR(R126)-1900),4)&lt;&gt;0)),P156+(336^-1),IF(OR(OR(OR(MONTH(R126)=4,MONTH(R126)=6),MONTH(R126)=9),MONTH(R126)=11),P156+(360^-1),P156+(372^-1))))</f>
        <v>0.7499042145593867</v>
      </c>
      <c r="V126" s="68">
        <f aca="true" t="shared" si="83" ref="V126:V156">DAY(W126)</f>
        <v>1</v>
      </c>
      <c r="W126" s="68">
        <f>R155+1</f>
        <v>42491</v>
      </c>
      <c r="X126" s="76"/>
      <c r="Y126" s="70"/>
      <c r="Z126" s="71">
        <f>IF(AND(MONTH(W126)=2,(MOD((YEAR(W126)-1900),4)=0)),U155+(348^-1),IF(AND(MONTH(W126)=2,(MOD((YEAR(W126)-1900),4)&lt;&gt;0)),U155+(336^-1),IF(OR(OR(OR(MONTH(W126)=4,MONTH(W126)=6),MONTH(W126)=9),MONTH(W126)=11),U155+(360^-1),U155+(372^-1))))</f>
        <v>0.8331479421579527</v>
      </c>
      <c r="AA126" s="68">
        <f aca="true" t="shared" si="84" ref="AA126:AA155">DAY(AB126)</f>
        <v>1</v>
      </c>
      <c r="AB126" s="68">
        <f>W156+1</f>
        <v>42522</v>
      </c>
      <c r="AC126" s="76"/>
      <c r="AD126" s="70"/>
      <c r="AE126" s="71">
        <f>IF(AND(MONTH(AB126)=2,(MOD((YEAR(AB126)-1900),4)=0)),Z156+(348^-1),IF(AND(MONTH(AB126)=2,(MOD((YEAR(AB126)-1900),4)&lt;&gt;0)),Z156+(336^-1),IF(OR(OR(OR(MONTH(AB126)=4,MONTH(AB126)=6),MONTH(AB126)=9),MONTH(AB126)=11),Z156+(360^-1),Z156+(372^-1))))</f>
        <v>0.916570881226053</v>
      </c>
      <c r="AF126" s="67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  <c r="FK126" s="61"/>
      <c r="FL126" s="61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/>
      <c r="GB126" s="61"/>
      <c r="GC126" s="61"/>
      <c r="GD126" s="61"/>
      <c r="GE126" s="61"/>
      <c r="GF126" s="61"/>
      <c r="GG126" s="61"/>
      <c r="GH126" s="61"/>
      <c r="GI126" s="61"/>
      <c r="GJ126" s="61"/>
      <c r="GK126" s="61"/>
      <c r="GL126" s="61"/>
      <c r="GM126" s="61"/>
      <c r="GN126" s="61"/>
      <c r="GO126" s="61"/>
      <c r="GP126" s="61"/>
      <c r="GQ126" s="61"/>
      <c r="GR126" s="61"/>
      <c r="GS126" s="61"/>
      <c r="GT126" s="61"/>
      <c r="GU126" s="61"/>
      <c r="GV126" s="61"/>
      <c r="GW126" s="61"/>
      <c r="GX126" s="61"/>
      <c r="GY126" s="61"/>
      <c r="GZ126" s="61"/>
      <c r="HA126" s="61"/>
      <c r="HB126" s="61"/>
      <c r="HC126" s="61"/>
      <c r="HD126" s="61"/>
      <c r="HE126" s="61"/>
      <c r="HF126" s="61"/>
      <c r="HG126" s="61"/>
      <c r="HH126" s="61"/>
      <c r="HI126" s="61"/>
      <c r="HJ126" s="61"/>
      <c r="HK126" s="61"/>
      <c r="HL126" s="61"/>
      <c r="HM126" s="61"/>
      <c r="HN126" s="61"/>
      <c r="HO126" s="61"/>
      <c r="HP126" s="61"/>
      <c r="HQ126" s="61"/>
      <c r="HR126" s="61"/>
      <c r="HS126" s="61"/>
      <c r="HT126" s="61"/>
      <c r="HU126" s="61"/>
      <c r="HV126" s="61"/>
      <c r="HW126" s="61"/>
      <c r="HX126" s="61"/>
      <c r="HY126" s="61"/>
      <c r="HZ126" s="61"/>
      <c r="IA126" s="61"/>
      <c r="IB126" s="61"/>
      <c r="IC126" s="61"/>
      <c r="ID126" s="61"/>
      <c r="IE126" s="61"/>
      <c r="IF126" s="61"/>
      <c r="IG126" s="61"/>
      <c r="IH126" s="61"/>
      <c r="II126" s="61"/>
      <c r="IJ126" s="61"/>
      <c r="IK126" s="61"/>
      <c r="IL126" s="61"/>
      <c r="IM126" s="61"/>
      <c r="IN126" s="61"/>
      <c r="IO126" s="61"/>
      <c r="IP126" s="61"/>
      <c r="IQ126" s="61"/>
      <c r="IR126" s="61"/>
      <c r="IS126" s="61"/>
      <c r="IT126" s="61"/>
      <c r="IU126" s="61"/>
      <c r="IV126" s="61"/>
    </row>
    <row r="127" spans="1:256" ht="15">
      <c r="A127" s="61"/>
      <c r="B127" s="72">
        <f t="shared" si="79"/>
        <v>2</v>
      </c>
      <c r="C127" s="72">
        <f>(C126)+1</f>
        <v>42371</v>
      </c>
      <c r="D127"/>
      <c r="E127" s="61"/>
      <c r="F127" s="71">
        <f aca="true" t="shared" si="85" ref="F127:F155">IF(AND(MONTH(C127)=2,(MOD((YEAR(C127)-1900),4)=0)),F126+(348^-1),IF(AND(MONTH(C127)=2,(MOD((YEAR(C127)-1900),4)&lt;&gt;0)),F126+(336^-1),IF(OR(OR(OR(MONTH(C127)=4,MONTH(C127)=6),MONTH(C127)=9),MONTH(C127)=11),F126+(360^-1),F126+(372^-1))))</f>
        <v>0.5053763440860207</v>
      </c>
      <c r="G127" s="72">
        <f t="shared" si="80"/>
        <v>2</v>
      </c>
      <c r="H127" s="72">
        <f>(H126)+1</f>
        <v>42402</v>
      </c>
      <c r="I127"/>
      <c r="J127" s="61"/>
      <c r="K127" s="71">
        <f aca="true" t="shared" si="86" ref="K127:K153">IF(AND(MONTH(H127)=2,(MOD((YEAR(H127)-1900),4)=0)),K126+(348^-1),IF(AND(MONTH(H127)=2,(MOD((YEAR(H127)-1900),4)&lt;&gt;0)),K126+(336^-1),IF(OR(OR(OR(MONTH(H127)=4,MONTH(H127)=6),MONTH(H127)=9),MONTH(H127)=11),K126+(360^-1),K126+(372^-1))))</f>
        <v>0.5890804597701141</v>
      </c>
      <c r="L127" s="72">
        <f t="shared" si="81"/>
        <v>2</v>
      </c>
      <c r="M127" s="72">
        <f>(M126)+1</f>
        <v>42431</v>
      </c>
      <c r="N127"/>
      <c r="O127" s="61"/>
      <c r="P127" s="71">
        <f aca="true" t="shared" si="87" ref="P127:P156">IF(AND(MONTH(M127)=2,(MOD((YEAR(M127)-1900),4)=0)),P126+(348^-1),IF(AND(MONTH(M127)=2,(MOD((YEAR(M127)-1900),4)&lt;&gt;0)),P126+(336^-1),IF(OR(OR(OR(MONTH(M127)=4,MONTH(M127)=6),MONTH(M127)=9),MONTH(M127)=11),P126+(360^-1),P126+(372^-1))))</f>
        <v>0.6691694475342972</v>
      </c>
      <c r="Q127" s="72">
        <f t="shared" si="82"/>
        <v>2</v>
      </c>
      <c r="R127" s="72">
        <f>(R126)+1</f>
        <v>42462</v>
      </c>
      <c r="S127"/>
      <c r="T127" s="61"/>
      <c r="U127" s="71">
        <f aca="true" t="shared" si="88" ref="U127:U155">IF(AND(MONTH(R127)=2,(MOD((YEAR(R127)-1900),4)=0)),U126+(348^-1),IF(AND(MONTH(R127)=2,(MOD((YEAR(R127)-1900),4)&lt;&gt;0)),U126+(336^-1),IF(OR(OR(OR(MONTH(R127)=4,MONTH(R127)=6),MONTH(R127)=9),MONTH(R127)=11),U126+(360^-1),U126+(372^-1))))</f>
        <v>0.7526819923371645</v>
      </c>
      <c r="V127" s="72">
        <f t="shared" si="83"/>
        <v>2</v>
      </c>
      <c r="W127" s="72">
        <f>(W126)+1</f>
        <v>42492</v>
      </c>
      <c r="X127"/>
      <c r="Y127" s="61"/>
      <c r="Z127" s="71">
        <f aca="true" t="shared" si="89" ref="Z127:Z156">IF(AND(MONTH(W127)=2,(MOD((YEAR(W127)-1900),4)=0)),Z126+(348^-1),IF(AND(MONTH(W127)=2,(MOD((YEAR(W127)-1900),4)&lt;&gt;0)),Z126+(336^-1),IF(OR(OR(OR(MONTH(W127)=4,MONTH(W127)=6),MONTH(W127)=9),MONTH(W127)=11),Z126+(360^-1),Z126+(372^-1))))</f>
        <v>0.8358361142009635</v>
      </c>
      <c r="AA127" s="72">
        <f t="shared" si="84"/>
        <v>2</v>
      </c>
      <c r="AB127" s="72">
        <f>(AB126)+1</f>
        <v>42523</v>
      </c>
      <c r="AC127"/>
      <c r="AD127" s="61"/>
      <c r="AE127" s="71">
        <f aca="true" t="shared" si="90" ref="AE127:AE155">IF(AND(MONTH(AB127)=2,(MOD((YEAR(AB127)-1900),4)=0)),AE126+(348^-1),IF(AND(MONTH(AB127)=2,(MOD((YEAR(AB127)-1900),4)&lt;&gt;0)),AE126+(336^-1),IF(OR(OR(OR(MONTH(AB127)=4,MONTH(AB127)=6),MONTH(AB127)=9),MONTH(AB127)=11),AE126+(360^-1),AE126+(372^-1))))</f>
        <v>0.9193486590038308</v>
      </c>
      <c r="AF127" s="67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61"/>
      <c r="FM127" s="61"/>
      <c r="FN127" s="61"/>
      <c r="FO127" s="61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  <c r="GF127" s="61"/>
      <c r="GG127" s="61"/>
      <c r="GH127" s="61"/>
      <c r="GI127" s="61"/>
      <c r="GJ127" s="61"/>
      <c r="GK127" s="61"/>
      <c r="GL127" s="61"/>
      <c r="GM127" s="61"/>
      <c r="GN127" s="61"/>
      <c r="GO127" s="61"/>
      <c r="GP127" s="61"/>
      <c r="GQ127" s="61"/>
      <c r="GR127" s="61"/>
      <c r="GS127" s="61"/>
      <c r="GT127" s="61"/>
      <c r="GU127" s="61"/>
      <c r="GV127" s="61"/>
      <c r="GW127" s="61"/>
      <c r="GX127" s="61"/>
      <c r="GY127" s="61"/>
      <c r="GZ127" s="61"/>
      <c r="HA127" s="61"/>
      <c r="HB127" s="61"/>
      <c r="HC127" s="61"/>
      <c r="HD127" s="61"/>
      <c r="HE127" s="61"/>
      <c r="HF127" s="61"/>
      <c r="HG127" s="61"/>
      <c r="HH127" s="61"/>
      <c r="HI127" s="61"/>
      <c r="HJ127" s="61"/>
      <c r="HK127" s="61"/>
      <c r="HL127" s="61"/>
      <c r="HM127" s="61"/>
      <c r="HN127" s="61"/>
      <c r="HO127" s="61"/>
      <c r="HP127" s="61"/>
      <c r="HQ127" s="61"/>
      <c r="HR127" s="61"/>
      <c r="HS127" s="61"/>
      <c r="HT127" s="61"/>
      <c r="HU127" s="61"/>
      <c r="HV127" s="61"/>
      <c r="HW127" s="61"/>
      <c r="HX127" s="61"/>
      <c r="HY127" s="61"/>
      <c r="HZ127" s="61"/>
      <c r="IA127" s="61"/>
      <c r="IB127" s="61"/>
      <c r="IC127" s="61"/>
      <c r="ID127" s="61"/>
      <c r="IE127" s="61"/>
      <c r="IF127" s="61"/>
      <c r="IG127" s="61"/>
      <c r="IH127" s="61"/>
      <c r="II127" s="61"/>
      <c r="IJ127" s="61"/>
      <c r="IK127" s="61"/>
      <c r="IL127" s="61"/>
      <c r="IM127" s="61"/>
      <c r="IN127" s="61"/>
      <c r="IO127" s="61"/>
      <c r="IP127" s="61"/>
      <c r="IQ127" s="61"/>
      <c r="IR127" s="61"/>
      <c r="IS127" s="61"/>
      <c r="IT127" s="61"/>
      <c r="IU127" s="61"/>
      <c r="IV127" s="61"/>
    </row>
    <row r="128" spans="1:256" ht="15">
      <c r="A128" s="61"/>
      <c r="B128" s="72">
        <f t="shared" si="79"/>
        <v>3</v>
      </c>
      <c r="C128" s="72">
        <f aca="true" t="shared" si="91" ref="C128:C156">(C127)+1</f>
        <v>42372</v>
      </c>
      <c r="D128"/>
      <c r="E128" s="61"/>
      <c r="F128" s="71">
        <f t="shared" si="85"/>
        <v>0.5080645161290315</v>
      </c>
      <c r="G128" s="72">
        <f t="shared" si="80"/>
        <v>3</v>
      </c>
      <c r="H128" s="72">
        <f aca="true" t="shared" si="92" ref="H128:H154">(H127)+1</f>
        <v>42403</v>
      </c>
      <c r="I128"/>
      <c r="J128" s="61"/>
      <c r="K128" s="71">
        <f t="shared" si="86"/>
        <v>0.591954022988505</v>
      </c>
      <c r="L128" s="72">
        <f t="shared" si="81"/>
        <v>3</v>
      </c>
      <c r="M128" s="72">
        <f aca="true" t="shared" si="93" ref="M128:M156">(M127)+1</f>
        <v>42432</v>
      </c>
      <c r="N128"/>
      <c r="O128" s="61"/>
      <c r="P128" s="71">
        <f t="shared" si="87"/>
        <v>0.6718576195773079</v>
      </c>
      <c r="Q128" s="72">
        <f t="shared" si="82"/>
        <v>3</v>
      </c>
      <c r="R128" s="72">
        <f aca="true" t="shared" si="94" ref="R128:R155">(R127)+1</f>
        <v>42463</v>
      </c>
      <c r="S128"/>
      <c r="T128" s="61"/>
      <c r="U128" s="71">
        <f t="shared" si="88"/>
        <v>0.7554597701149423</v>
      </c>
      <c r="V128" s="72">
        <f t="shared" si="83"/>
        <v>3</v>
      </c>
      <c r="W128" s="72">
        <f aca="true" t="shared" si="95" ref="W128:W156">(W127)+1</f>
        <v>42493</v>
      </c>
      <c r="X128"/>
      <c r="Y128" s="61"/>
      <c r="Z128" s="71">
        <f t="shared" si="89"/>
        <v>0.8385242862439742</v>
      </c>
      <c r="AA128" s="72">
        <f t="shared" si="84"/>
        <v>3</v>
      </c>
      <c r="AB128" s="72">
        <f aca="true" t="shared" si="96" ref="AB128:AB155">(AB127)+1</f>
        <v>42524</v>
      </c>
      <c r="AC128"/>
      <c r="AD128" s="61"/>
      <c r="AE128" s="71">
        <f t="shared" si="90"/>
        <v>0.9221264367816085</v>
      </c>
      <c r="AF128" s="67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1"/>
      <c r="FK128" s="61"/>
      <c r="FL128" s="61"/>
      <c r="FM128" s="61"/>
      <c r="FN128" s="61"/>
      <c r="FO128" s="61"/>
      <c r="FP128" s="61"/>
      <c r="FQ128" s="61"/>
      <c r="FR128" s="61"/>
      <c r="FS128" s="61"/>
      <c r="FT128" s="61"/>
      <c r="FU128" s="61"/>
      <c r="FV128" s="61"/>
      <c r="FW128" s="61"/>
      <c r="FX128" s="61"/>
      <c r="FY128" s="61"/>
      <c r="FZ128" s="61"/>
      <c r="GA128" s="61"/>
      <c r="GB128" s="61"/>
      <c r="GC128" s="61"/>
      <c r="GD128" s="61"/>
      <c r="GE128" s="61"/>
      <c r="GF128" s="61"/>
      <c r="GG128" s="61"/>
      <c r="GH128" s="61"/>
      <c r="GI128" s="61"/>
      <c r="GJ128" s="61"/>
      <c r="GK128" s="61"/>
      <c r="GL128" s="61"/>
      <c r="GM128" s="61"/>
      <c r="GN128" s="61"/>
      <c r="GO128" s="61"/>
      <c r="GP128" s="61"/>
      <c r="GQ128" s="61"/>
      <c r="GR128" s="61"/>
      <c r="GS128" s="61"/>
      <c r="GT128" s="61"/>
      <c r="GU128" s="61"/>
      <c r="GV128" s="61"/>
      <c r="GW128" s="61"/>
      <c r="GX128" s="61"/>
      <c r="GY128" s="61"/>
      <c r="GZ128" s="61"/>
      <c r="HA128" s="61"/>
      <c r="HB128" s="61"/>
      <c r="HC128" s="61"/>
      <c r="HD128" s="61"/>
      <c r="HE128" s="61"/>
      <c r="HF128" s="61"/>
      <c r="HG128" s="61"/>
      <c r="HH128" s="61"/>
      <c r="HI128" s="61"/>
      <c r="HJ128" s="61"/>
      <c r="HK128" s="61"/>
      <c r="HL128" s="61"/>
      <c r="HM128" s="61"/>
      <c r="HN128" s="61"/>
      <c r="HO128" s="61"/>
      <c r="HP128" s="61"/>
      <c r="HQ128" s="61"/>
      <c r="HR128" s="61"/>
      <c r="HS128" s="61"/>
      <c r="HT128" s="61"/>
      <c r="HU128" s="61"/>
      <c r="HV128" s="61"/>
      <c r="HW128" s="61"/>
      <c r="HX128" s="61"/>
      <c r="HY128" s="61"/>
      <c r="HZ128" s="61"/>
      <c r="IA128" s="61"/>
      <c r="IB128" s="61"/>
      <c r="IC128" s="61"/>
      <c r="ID128" s="61"/>
      <c r="IE128" s="61"/>
      <c r="IF128" s="61"/>
      <c r="IG128" s="61"/>
      <c r="IH128" s="61"/>
      <c r="II128" s="61"/>
      <c r="IJ128" s="61"/>
      <c r="IK128" s="61"/>
      <c r="IL128" s="61"/>
      <c r="IM128" s="61"/>
      <c r="IN128" s="61"/>
      <c r="IO128" s="61"/>
      <c r="IP128" s="61"/>
      <c r="IQ128" s="61"/>
      <c r="IR128" s="61"/>
      <c r="IS128" s="61"/>
      <c r="IT128" s="61"/>
      <c r="IU128" s="61"/>
      <c r="IV128" s="61"/>
    </row>
    <row r="129" spans="1:256" ht="15">
      <c r="A129" s="61"/>
      <c r="B129" s="72">
        <f t="shared" si="79"/>
        <v>4</v>
      </c>
      <c r="C129" s="72">
        <f t="shared" si="91"/>
        <v>42373</v>
      </c>
      <c r="D129"/>
      <c r="E129" s="61"/>
      <c r="F129" s="71">
        <f t="shared" si="85"/>
        <v>0.5107526881720422</v>
      </c>
      <c r="G129" s="72">
        <f t="shared" si="80"/>
        <v>4</v>
      </c>
      <c r="H129" s="72">
        <f t="shared" si="92"/>
        <v>42404</v>
      </c>
      <c r="I129"/>
      <c r="J129" s="61"/>
      <c r="K129" s="71">
        <f t="shared" si="86"/>
        <v>0.5948275862068958</v>
      </c>
      <c r="L129" s="72">
        <f t="shared" si="81"/>
        <v>4</v>
      </c>
      <c r="M129" s="72">
        <f t="shared" si="93"/>
        <v>42433</v>
      </c>
      <c r="N129"/>
      <c r="O129" s="61"/>
      <c r="P129" s="71">
        <f t="shared" si="87"/>
        <v>0.6745457916203187</v>
      </c>
      <c r="Q129" s="72">
        <f t="shared" si="82"/>
        <v>4</v>
      </c>
      <c r="R129" s="72">
        <f t="shared" si="94"/>
        <v>42464</v>
      </c>
      <c r="S129"/>
      <c r="T129" s="61"/>
      <c r="U129" s="71">
        <f t="shared" si="88"/>
        <v>0.75823754789272</v>
      </c>
      <c r="V129" s="72">
        <f t="shared" si="83"/>
        <v>4</v>
      </c>
      <c r="W129" s="72">
        <f t="shared" si="95"/>
        <v>42494</v>
      </c>
      <c r="X129"/>
      <c r="Y129" s="61"/>
      <c r="Z129" s="71">
        <f t="shared" si="89"/>
        <v>0.841212458286985</v>
      </c>
      <c r="AA129" s="72">
        <f t="shared" si="84"/>
        <v>4</v>
      </c>
      <c r="AB129" s="72">
        <f t="shared" si="96"/>
        <v>42525</v>
      </c>
      <c r="AC129"/>
      <c r="AD129" s="61"/>
      <c r="AE129" s="71">
        <f t="shared" si="90"/>
        <v>0.9249042145593863</v>
      </c>
      <c r="AF129" s="67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61"/>
      <c r="FG129" s="61"/>
      <c r="FH129" s="61"/>
      <c r="FI129" s="61"/>
      <c r="FJ129" s="61"/>
      <c r="FK129" s="61"/>
      <c r="FL129" s="61"/>
      <c r="FM129" s="61"/>
      <c r="FN129" s="61"/>
      <c r="FO129" s="61"/>
      <c r="FP129" s="61"/>
      <c r="FQ129" s="61"/>
      <c r="FR129" s="61"/>
      <c r="FS129" s="61"/>
      <c r="FT129" s="61"/>
      <c r="FU129" s="61"/>
      <c r="FV129" s="61"/>
      <c r="FW129" s="61"/>
      <c r="FX129" s="61"/>
      <c r="FY129" s="61"/>
      <c r="FZ129" s="61"/>
      <c r="GA129" s="61"/>
      <c r="GB129" s="61"/>
      <c r="GC129" s="61"/>
      <c r="GD129" s="61"/>
      <c r="GE129" s="61"/>
      <c r="GF129" s="61"/>
      <c r="GG129" s="61"/>
      <c r="GH129" s="61"/>
      <c r="GI129" s="61"/>
      <c r="GJ129" s="61"/>
      <c r="GK129" s="61"/>
      <c r="GL129" s="61"/>
      <c r="GM129" s="61"/>
      <c r="GN129" s="61"/>
      <c r="GO129" s="61"/>
      <c r="GP129" s="61"/>
      <c r="GQ129" s="61"/>
      <c r="GR129" s="61"/>
      <c r="GS129" s="61"/>
      <c r="GT129" s="61"/>
      <c r="GU129" s="61"/>
      <c r="GV129" s="61"/>
      <c r="GW129" s="61"/>
      <c r="GX129" s="61"/>
      <c r="GY129" s="61"/>
      <c r="GZ129" s="61"/>
      <c r="HA129" s="61"/>
      <c r="HB129" s="61"/>
      <c r="HC129" s="61"/>
      <c r="HD129" s="61"/>
      <c r="HE129" s="61"/>
      <c r="HF129" s="61"/>
      <c r="HG129" s="61"/>
      <c r="HH129" s="61"/>
      <c r="HI129" s="61"/>
      <c r="HJ129" s="61"/>
      <c r="HK129" s="61"/>
      <c r="HL129" s="61"/>
      <c r="HM129" s="61"/>
      <c r="HN129" s="61"/>
      <c r="HO129" s="61"/>
      <c r="HP129" s="61"/>
      <c r="HQ129" s="61"/>
      <c r="HR129" s="61"/>
      <c r="HS129" s="61"/>
      <c r="HT129" s="61"/>
      <c r="HU129" s="61"/>
      <c r="HV129" s="61"/>
      <c r="HW129" s="61"/>
      <c r="HX129" s="61"/>
      <c r="HY129" s="61"/>
      <c r="HZ129" s="61"/>
      <c r="IA129" s="61"/>
      <c r="IB129" s="61"/>
      <c r="IC129" s="61"/>
      <c r="ID129" s="61"/>
      <c r="IE129" s="61"/>
      <c r="IF129" s="61"/>
      <c r="IG129" s="61"/>
      <c r="IH129" s="61"/>
      <c r="II129" s="61"/>
      <c r="IJ129" s="61"/>
      <c r="IK129" s="61"/>
      <c r="IL129" s="61"/>
      <c r="IM129" s="61"/>
      <c r="IN129" s="61"/>
      <c r="IO129" s="61"/>
      <c r="IP129" s="61"/>
      <c r="IQ129" s="61"/>
      <c r="IR129" s="61"/>
      <c r="IS129" s="61"/>
      <c r="IT129" s="61"/>
      <c r="IU129" s="61"/>
      <c r="IV129" s="61"/>
    </row>
    <row r="130" spans="1:256" ht="15">
      <c r="A130" s="61"/>
      <c r="B130" s="72">
        <f t="shared" si="79"/>
        <v>5</v>
      </c>
      <c r="C130" s="72">
        <f t="shared" si="91"/>
        <v>42374</v>
      </c>
      <c r="D130"/>
      <c r="E130" s="61"/>
      <c r="F130" s="71">
        <f t="shared" si="85"/>
        <v>0.513440860215053</v>
      </c>
      <c r="G130" s="72">
        <f t="shared" si="80"/>
        <v>5</v>
      </c>
      <c r="H130" s="72">
        <f t="shared" si="92"/>
        <v>42405</v>
      </c>
      <c r="I130"/>
      <c r="J130" s="61"/>
      <c r="K130" s="71">
        <f t="shared" si="86"/>
        <v>0.5977011494252866</v>
      </c>
      <c r="L130" s="72">
        <f t="shared" si="81"/>
        <v>5</v>
      </c>
      <c r="M130" s="72">
        <f t="shared" si="93"/>
        <v>42434</v>
      </c>
      <c r="N130"/>
      <c r="O130" s="61"/>
      <c r="P130" s="71">
        <f t="shared" si="87"/>
        <v>0.6772339636633294</v>
      </c>
      <c r="Q130" s="72">
        <f t="shared" si="82"/>
        <v>5</v>
      </c>
      <c r="R130" s="72">
        <f t="shared" si="94"/>
        <v>42465</v>
      </c>
      <c r="S130"/>
      <c r="T130" s="61"/>
      <c r="U130" s="71">
        <f t="shared" si="88"/>
        <v>0.7610153256704978</v>
      </c>
      <c r="V130" s="72">
        <f t="shared" si="83"/>
        <v>5</v>
      </c>
      <c r="W130" s="72">
        <f t="shared" si="95"/>
        <v>42495</v>
      </c>
      <c r="X130"/>
      <c r="Y130" s="61"/>
      <c r="Z130" s="71">
        <f t="shared" si="89"/>
        <v>0.8439006303299957</v>
      </c>
      <c r="AA130" s="72">
        <f t="shared" si="84"/>
        <v>5</v>
      </c>
      <c r="AB130" s="72">
        <f t="shared" si="96"/>
        <v>42526</v>
      </c>
      <c r="AC130"/>
      <c r="AD130" s="61"/>
      <c r="AE130" s="71">
        <f t="shared" si="90"/>
        <v>0.9276819923371641</v>
      </c>
      <c r="AF130" s="67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  <c r="EX130" s="61"/>
      <c r="EY130" s="61"/>
      <c r="EZ130" s="61"/>
      <c r="FA130" s="61"/>
      <c r="FB130" s="61"/>
      <c r="FC130" s="61"/>
      <c r="FD130" s="61"/>
      <c r="FE130" s="61"/>
      <c r="FF130" s="61"/>
      <c r="FG130" s="61"/>
      <c r="FH130" s="61"/>
      <c r="FI130" s="61"/>
      <c r="FJ130" s="61"/>
      <c r="FK130" s="61"/>
      <c r="FL130" s="61"/>
      <c r="FM130" s="61"/>
      <c r="FN130" s="61"/>
      <c r="FO130" s="61"/>
      <c r="FP130" s="61"/>
      <c r="FQ130" s="61"/>
      <c r="FR130" s="61"/>
      <c r="FS130" s="61"/>
      <c r="FT130" s="61"/>
      <c r="FU130" s="61"/>
      <c r="FV130" s="61"/>
      <c r="FW130" s="61"/>
      <c r="FX130" s="61"/>
      <c r="FY130" s="61"/>
      <c r="FZ130" s="61"/>
      <c r="GA130" s="61"/>
      <c r="GB130" s="61"/>
      <c r="GC130" s="61"/>
      <c r="GD130" s="61"/>
      <c r="GE130" s="61"/>
      <c r="GF130" s="61"/>
      <c r="GG130" s="61"/>
      <c r="GH130" s="61"/>
      <c r="GI130" s="61"/>
      <c r="GJ130" s="61"/>
      <c r="GK130" s="61"/>
      <c r="GL130" s="61"/>
      <c r="GM130" s="61"/>
      <c r="GN130" s="61"/>
      <c r="GO130" s="61"/>
      <c r="GP130" s="61"/>
      <c r="GQ130" s="61"/>
      <c r="GR130" s="61"/>
      <c r="GS130" s="61"/>
      <c r="GT130" s="61"/>
      <c r="GU130" s="61"/>
      <c r="GV130" s="61"/>
      <c r="GW130" s="61"/>
      <c r="GX130" s="61"/>
      <c r="GY130" s="61"/>
      <c r="GZ130" s="61"/>
      <c r="HA130" s="61"/>
      <c r="HB130" s="61"/>
      <c r="HC130" s="61"/>
      <c r="HD130" s="61"/>
      <c r="HE130" s="61"/>
      <c r="HF130" s="61"/>
      <c r="HG130" s="61"/>
      <c r="HH130" s="61"/>
      <c r="HI130" s="61"/>
      <c r="HJ130" s="61"/>
      <c r="HK130" s="61"/>
      <c r="HL130" s="61"/>
      <c r="HM130" s="61"/>
      <c r="HN130" s="61"/>
      <c r="HO130" s="61"/>
      <c r="HP130" s="61"/>
      <c r="HQ130" s="61"/>
      <c r="HR130" s="61"/>
      <c r="HS130" s="61"/>
      <c r="HT130" s="61"/>
      <c r="HU130" s="61"/>
      <c r="HV130" s="61"/>
      <c r="HW130" s="61"/>
      <c r="HX130" s="61"/>
      <c r="HY130" s="61"/>
      <c r="HZ130" s="61"/>
      <c r="IA130" s="61"/>
      <c r="IB130" s="61"/>
      <c r="IC130" s="61"/>
      <c r="ID130" s="61"/>
      <c r="IE130" s="61"/>
      <c r="IF130" s="61"/>
      <c r="IG130" s="61"/>
      <c r="IH130" s="61"/>
      <c r="II130" s="61"/>
      <c r="IJ130" s="61"/>
      <c r="IK130" s="61"/>
      <c r="IL130" s="61"/>
      <c r="IM130" s="61"/>
      <c r="IN130" s="61"/>
      <c r="IO130" s="61"/>
      <c r="IP130" s="61"/>
      <c r="IQ130" s="61"/>
      <c r="IR130" s="61"/>
      <c r="IS130" s="61"/>
      <c r="IT130" s="61"/>
      <c r="IU130" s="61"/>
      <c r="IV130" s="61"/>
    </row>
    <row r="131" spans="1:256" ht="15">
      <c r="A131" s="61"/>
      <c r="B131" s="72">
        <f t="shared" si="79"/>
        <v>6</v>
      </c>
      <c r="C131" s="72">
        <f t="shared" si="91"/>
        <v>42375</v>
      </c>
      <c r="D131"/>
      <c r="E131" s="61"/>
      <c r="F131" s="71">
        <f t="shared" si="85"/>
        <v>0.5161290322580637</v>
      </c>
      <c r="G131" s="72">
        <f t="shared" si="80"/>
        <v>6</v>
      </c>
      <c r="H131" s="72">
        <f t="shared" si="92"/>
        <v>42406</v>
      </c>
      <c r="I131"/>
      <c r="J131" s="61"/>
      <c r="K131" s="71">
        <f t="shared" si="86"/>
        <v>0.6005747126436775</v>
      </c>
      <c r="L131" s="72">
        <f t="shared" si="81"/>
        <v>6</v>
      </c>
      <c r="M131" s="72">
        <f t="shared" si="93"/>
        <v>42435</v>
      </c>
      <c r="N131"/>
      <c r="O131" s="61"/>
      <c r="P131" s="71">
        <f t="shared" si="87"/>
        <v>0.6799221357063402</v>
      </c>
      <c r="Q131" s="72">
        <f t="shared" si="82"/>
        <v>6</v>
      </c>
      <c r="R131" s="72">
        <f t="shared" si="94"/>
        <v>42466</v>
      </c>
      <c r="S131"/>
      <c r="T131" s="61"/>
      <c r="U131" s="71">
        <f t="shared" si="88"/>
        <v>0.7637931034482756</v>
      </c>
      <c r="V131" s="72">
        <f t="shared" si="83"/>
        <v>6</v>
      </c>
      <c r="W131" s="72">
        <f t="shared" si="95"/>
        <v>42496</v>
      </c>
      <c r="X131"/>
      <c r="Y131" s="61"/>
      <c r="Z131" s="71">
        <f t="shared" si="89"/>
        <v>0.8465888023730065</v>
      </c>
      <c r="AA131" s="72">
        <f t="shared" si="84"/>
        <v>6</v>
      </c>
      <c r="AB131" s="72">
        <f t="shared" si="96"/>
        <v>42527</v>
      </c>
      <c r="AC131"/>
      <c r="AD131" s="61"/>
      <c r="AE131" s="71">
        <f t="shared" si="90"/>
        <v>0.9304597701149419</v>
      </c>
      <c r="AF131" s="67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61"/>
      <c r="FG131" s="61"/>
      <c r="FH131" s="61"/>
      <c r="FI131" s="61"/>
      <c r="FJ131" s="61"/>
      <c r="FK131" s="61"/>
      <c r="FL131" s="61"/>
      <c r="FM131" s="61"/>
      <c r="FN131" s="61"/>
      <c r="FO131" s="61"/>
      <c r="FP131" s="61"/>
      <c r="FQ131" s="61"/>
      <c r="FR131" s="61"/>
      <c r="FS131" s="61"/>
      <c r="FT131" s="61"/>
      <c r="FU131" s="61"/>
      <c r="FV131" s="61"/>
      <c r="FW131" s="61"/>
      <c r="FX131" s="61"/>
      <c r="FY131" s="61"/>
      <c r="FZ131" s="61"/>
      <c r="GA131" s="61"/>
      <c r="GB131" s="61"/>
      <c r="GC131" s="61"/>
      <c r="GD131" s="61"/>
      <c r="GE131" s="61"/>
      <c r="GF131" s="61"/>
      <c r="GG131" s="61"/>
      <c r="GH131" s="61"/>
      <c r="GI131" s="61"/>
      <c r="GJ131" s="61"/>
      <c r="GK131" s="61"/>
      <c r="GL131" s="61"/>
      <c r="GM131" s="61"/>
      <c r="GN131" s="61"/>
      <c r="GO131" s="61"/>
      <c r="GP131" s="61"/>
      <c r="GQ131" s="61"/>
      <c r="GR131" s="61"/>
      <c r="GS131" s="61"/>
      <c r="GT131" s="61"/>
      <c r="GU131" s="61"/>
      <c r="GV131" s="61"/>
      <c r="GW131" s="61"/>
      <c r="GX131" s="61"/>
      <c r="GY131" s="61"/>
      <c r="GZ131" s="61"/>
      <c r="HA131" s="61"/>
      <c r="HB131" s="61"/>
      <c r="HC131" s="61"/>
      <c r="HD131" s="61"/>
      <c r="HE131" s="61"/>
      <c r="HF131" s="61"/>
      <c r="HG131" s="61"/>
      <c r="HH131" s="61"/>
      <c r="HI131" s="61"/>
      <c r="HJ131" s="61"/>
      <c r="HK131" s="61"/>
      <c r="HL131" s="61"/>
      <c r="HM131" s="61"/>
      <c r="HN131" s="61"/>
      <c r="HO131" s="61"/>
      <c r="HP131" s="61"/>
      <c r="HQ131" s="61"/>
      <c r="HR131" s="61"/>
      <c r="HS131" s="61"/>
      <c r="HT131" s="61"/>
      <c r="HU131" s="61"/>
      <c r="HV131" s="61"/>
      <c r="HW131" s="61"/>
      <c r="HX131" s="61"/>
      <c r="HY131" s="61"/>
      <c r="HZ131" s="61"/>
      <c r="IA131" s="61"/>
      <c r="IB131" s="61"/>
      <c r="IC131" s="61"/>
      <c r="ID131" s="61"/>
      <c r="IE131" s="61"/>
      <c r="IF131" s="61"/>
      <c r="IG131" s="61"/>
      <c r="IH131" s="61"/>
      <c r="II131" s="61"/>
      <c r="IJ131" s="61"/>
      <c r="IK131" s="61"/>
      <c r="IL131" s="61"/>
      <c r="IM131" s="61"/>
      <c r="IN131" s="61"/>
      <c r="IO131" s="61"/>
      <c r="IP131" s="61"/>
      <c r="IQ131" s="61"/>
      <c r="IR131" s="61"/>
      <c r="IS131" s="61"/>
      <c r="IT131" s="61"/>
      <c r="IU131" s="61"/>
      <c r="IV131" s="61"/>
    </row>
    <row r="132" spans="1:256" ht="15">
      <c r="A132" s="61"/>
      <c r="B132" s="72">
        <f t="shared" si="79"/>
        <v>7</v>
      </c>
      <c r="C132" s="72">
        <f t="shared" si="91"/>
        <v>42376</v>
      </c>
      <c r="D132"/>
      <c r="E132" s="61"/>
      <c r="F132" s="71">
        <f t="shared" si="85"/>
        <v>0.5188172043010745</v>
      </c>
      <c r="G132" s="72">
        <f t="shared" si="80"/>
        <v>7</v>
      </c>
      <c r="H132" s="72">
        <f t="shared" si="92"/>
        <v>42407</v>
      </c>
      <c r="I132"/>
      <c r="J132" s="61"/>
      <c r="K132" s="71">
        <f t="shared" si="86"/>
        <v>0.6034482758620683</v>
      </c>
      <c r="L132" s="72">
        <f t="shared" si="81"/>
        <v>7</v>
      </c>
      <c r="M132" s="72">
        <f t="shared" si="93"/>
        <v>42436</v>
      </c>
      <c r="N132"/>
      <c r="O132" s="61"/>
      <c r="P132" s="71">
        <f t="shared" si="87"/>
        <v>0.6826103077493509</v>
      </c>
      <c r="Q132" s="72">
        <f t="shared" si="82"/>
        <v>7</v>
      </c>
      <c r="R132" s="72">
        <f t="shared" si="94"/>
        <v>42467</v>
      </c>
      <c r="S132"/>
      <c r="T132" s="61"/>
      <c r="U132" s="71">
        <f t="shared" si="88"/>
        <v>0.7665708812260533</v>
      </c>
      <c r="V132" s="72">
        <f t="shared" si="83"/>
        <v>7</v>
      </c>
      <c r="W132" s="72">
        <f t="shared" si="95"/>
        <v>42497</v>
      </c>
      <c r="X132"/>
      <c r="Y132" s="61"/>
      <c r="Z132" s="71">
        <f t="shared" si="89"/>
        <v>0.8492769744160172</v>
      </c>
      <c r="AA132" s="72">
        <f t="shared" si="84"/>
        <v>7</v>
      </c>
      <c r="AB132" s="72">
        <f t="shared" si="96"/>
        <v>42528</v>
      </c>
      <c r="AC132"/>
      <c r="AD132" s="61"/>
      <c r="AE132" s="71">
        <f t="shared" si="90"/>
        <v>0.9332375478927196</v>
      </c>
      <c r="AF132" s="67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  <c r="FF132" s="61"/>
      <c r="FG132" s="61"/>
      <c r="FH132" s="61"/>
      <c r="FI132" s="61"/>
      <c r="FJ132" s="61"/>
      <c r="FK132" s="61"/>
      <c r="FL132" s="61"/>
      <c r="FM132" s="61"/>
      <c r="FN132" s="61"/>
      <c r="FO132" s="61"/>
      <c r="FP132" s="61"/>
      <c r="FQ132" s="61"/>
      <c r="FR132" s="61"/>
      <c r="FS132" s="61"/>
      <c r="FT132" s="61"/>
      <c r="FU132" s="61"/>
      <c r="FV132" s="61"/>
      <c r="FW132" s="61"/>
      <c r="FX132" s="61"/>
      <c r="FY132" s="61"/>
      <c r="FZ132" s="61"/>
      <c r="GA132" s="61"/>
      <c r="GB132" s="61"/>
      <c r="GC132" s="61"/>
      <c r="GD132" s="61"/>
      <c r="GE132" s="61"/>
      <c r="GF132" s="61"/>
      <c r="GG132" s="61"/>
      <c r="GH132" s="61"/>
      <c r="GI132" s="61"/>
      <c r="GJ132" s="61"/>
      <c r="GK132" s="61"/>
      <c r="GL132" s="61"/>
      <c r="GM132" s="61"/>
      <c r="GN132" s="61"/>
      <c r="GO132" s="61"/>
      <c r="GP132" s="61"/>
      <c r="GQ132" s="61"/>
      <c r="GR132" s="61"/>
      <c r="GS132" s="61"/>
      <c r="GT132" s="61"/>
      <c r="GU132" s="61"/>
      <c r="GV132" s="61"/>
      <c r="GW132" s="61"/>
      <c r="GX132" s="61"/>
      <c r="GY132" s="61"/>
      <c r="GZ132" s="61"/>
      <c r="HA132" s="61"/>
      <c r="HB132" s="61"/>
      <c r="HC132" s="61"/>
      <c r="HD132" s="61"/>
      <c r="HE132" s="61"/>
      <c r="HF132" s="61"/>
      <c r="HG132" s="61"/>
      <c r="HH132" s="61"/>
      <c r="HI132" s="61"/>
      <c r="HJ132" s="61"/>
      <c r="HK132" s="61"/>
      <c r="HL132" s="61"/>
      <c r="HM132" s="61"/>
      <c r="HN132" s="61"/>
      <c r="HO132" s="61"/>
      <c r="HP132" s="61"/>
      <c r="HQ132" s="61"/>
      <c r="HR132" s="61"/>
      <c r="HS132" s="61"/>
      <c r="HT132" s="61"/>
      <c r="HU132" s="61"/>
      <c r="HV132" s="61"/>
      <c r="HW132" s="61"/>
      <c r="HX132" s="61"/>
      <c r="HY132" s="61"/>
      <c r="HZ132" s="61"/>
      <c r="IA132" s="61"/>
      <c r="IB132" s="61"/>
      <c r="IC132" s="61"/>
      <c r="ID132" s="61"/>
      <c r="IE132" s="61"/>
      <c r="IF132" s="61"/>
      <c r="IG132" s="61"/>
      <c r="IH132" s="61"/>
      <c r="II132" s="61"/>
      <c r="IJ132" s="61"/>
      <c r="IK132" s="61"/>
      <c r="IL132" s="61"/>
      <c r="IM132" s="61"/>
      <c r="IN132" s="61"/>
      <c r="IO132" s="61"/>
      <c r="IP132" s="61"/>
      <c r="IQ132" s="61"/>
      <c r="IR132" s="61"/>
      <c r="IS132" s="61"/>
      <c r="IT132" s="61"/>
      <c r="IU132" s="61"/>
      <c r="IV132" s="61"/>
    </row>
    <row r="133" spans="1:256" ht="15">
      <c r="A133" s="61"/>
      <c r="B133" s="72">
        <f t="shared" si="79"/>
        <v>8</v>
      </c>
      <c r="C133" s="72">
        <f t="shared" si="91"/>
        <v>42377</v>
      </c>
      <c r="D133"/>
      <c r="E133" s="61"/>
      <c r="F133" s="71">
        <f t="shared" si="85"/>
        <v>0.5215053763440852</v>
      </c>
      <c r="G133" s="72">
        <f t="shared" si="80"/>
        <v>8</v>
      </c>
      <c r="H133" s="72">
        <f t="shared" si="92"/>
        <v>42408</v>
      </c>
      <c r="I133"/>
      <c r="J133" s="61"/>
      <c r="K133" s="71">
        <f t="shared" si="86"/>
        <v>0.6063218390804591</v>
      </c>
      <c r="L133" s="72">
        <f t="shared" si="81"/>
        <v>8</v>
      </c>
      <c r="M133" s="72">
        <f t="shared" si="93"/>
        <v>42437</v>
      </c>
      <c r="N133"/>
      <c r="O133" s="61"/>
      <c r="P133" s="71">
        <f t="shared" si="87"/>
        <v>0.6852984797923617</v>
      </c>
      <c r="Q133" s="72">
        <f t="shared" si="82"/>
        <v>8</v>
      </c>
      <c r="R133" s="72">
        <f t="shared" si="94"/>
        <v>42468</v>
      </c>
      <c r="S133"/>
      <c r="T133" s="61"/>
      <c r="U133" s="71">
        <f t="shared" si="88"/>
        <v>0.7693486590038311</v>
      </c>
      <c r="V133" s="72">
        <f t="shared" si="83"/>
        <v>8</v>
      </c>
      <c r="W133" s="72">
        <f t="shared" si="95"/>
        <v>42498</v>
      </c>
      <c r="X133"/>
      <c r="Y133" s="61"/>
      <c r="Z133" s="71">
        <f t="shared" si="89"/>
        <v>0.851965146459028</v>
      </c>
      <c r="AA133" s="72">
        <f t="shared" si="84"/>
        <v>8</v>
      </c>
      <c r="AB133" s="72">
        <f t="shared" si="96"/>
        <v>42529</v>
      </c>
      <c r="AC133"/>
      <c r="AD133" s="61"/>
      <c r="AE133" s="71">
        <f t="shared" si="90"/>
        <v>0.9360153256704974</v>
      </c>
      <c r="AF133" s="67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1"/>
      <c r="FB133" s="61"/>
      <c r="FC133" s="61"/>
      <c r="FD133" s="61"/>
      <c r="FE133" s="61"/>
      <c r="FF133" s="61"/>
      <c r="FG133" s="61"/>
      <c r="FH133" s="61"/>
      <c r="FI133" s="61"/>
      <c r="FJ133" s="61"/>
      <c r="FK133" s="61"/>
      <c r="FL133" s="61"/>
      <c r="FM133" s="61"/>
      <c r="FN133" s="61"/>
      <c r="FO133" s="61"/>
      <c r="FP133" s="61"/>
      <c r="FQ133" s="61"/>
      <c r="FR133" s="61"/>
      <c r="FS133" s="61"/>
      <c r="FT133" s="61"/>
      <c r="FU133" s="61"/>
      <c r="FV133" s="61"/>
      <c r="FW133" s="61"/>
      <c r="FX133" s="61"/>
      <c r="FY133" s="61"/>
      <c r="FZ133" s="61"/>
      <c r="GA133" s="61"/>
      <c r="GB133" s="61"/>
      <c r="GC133" s="61"/>
      <c r="GD133" s="61"/>
      <c r="GE133" s="61"/>
      <c r="GF133" s="61"/>
      <c r="GG133" s="61"/>
      <c r="GH133" s="61"/>
      <c r="GI133" s="61"/>
      <c r="GJ133" s="61"/>
      <c r="GK133" s="61"/>
      <c r="GL133" s="61"/>
      <c r="GM133" s="61"/>
      <c r="GN133" s="61"/>
      <c r="GO133" s="61"/>
      <c r="GP133" s="61"/>
      <c r="GQ133" s="61"/>
      <c r="GR133" s="61"/>
      <c r="GS133" s="61"/>
      <c r="GT133" s="61"/>
      <c r="GU133" s="61"/>
      <c r="GV133" s="61"/>
      <c r="GW133" s="61"/>
      <c r="GX133" s="61"/>
      <c r="GY133" s="61"/>
      <c r="GZ133" s="61"/>
      <c r="HA133" s="61"/>
      <c r="HB133" s="61"/>
      <c r="HC133" s="61"/>
      <c r="HD133" s="61"/>
      <c r="HE133" s="61"/>
      <c r="HF133" s="61"/>
      <c r="HG133" s="61"/>
      <c r="HH133" s="61"/>
      <c r="HI133" s="61"/>
      <c r="HJ133" s="61"/>
      <c r="HK133" s="61"/>
      <c r="HL133" s="61"/>
      <c r="HM133" s="61"/>
      <c r="HN133" s="61"/>
      <c r="HO133" s="61"/>
      <c r="HP133" s="61"/>
      <c r="HQ133" s="61"/>
      <c r="HR133" s="61"/>
      <c r="HS133" s="61"/>
      <c r="HT133" s="61"/>
      <c r="HU133" s="61"/>
      <c r="HV133" s="61"/>
      <c r="HW133" s="61"/>
      <c r="HX133" s="61"/>
      <c r="HY133" s="61"/>
      <c r="HZ133" s="61"/>
      <c r="IA133" s="61"/>
      <c r="IB133" s="61"/>
      <c r="IC133" s="61"/>
      <c r="ID133" s="61"/>
      <c r="IE133" s="61"/>
      <c r="IF133" s="61"/>
      <c r="IG133" s="61"/>
      <c r="IH133" s="61"/>
      <c r="II133" s="61"/>
      <c r="IJ133" s="61"/>
      <c r="IK133" s="61"/>
      <c r="IL133" s="61"/>
      <c r="IM133" s="61"/>
      <c r="IN133" s="61"/>
      <c r="IO133" s="61"/>
      <c r="IP133" s="61"/>
      <c r="IQ133" s="61"/>
      <c r="IR133" s="61"/>
      <c r="IS133" s="61"/>
      <c r="IT133" s="61"/>
      <c r="IU133" s="61"/>
      <c r="IV133" s="61"/>
    </row>
    <row r="134" spans="1:256" ht="15">
      <c r="A134" s="61"/>
      <c r="B134" s="72">
        <f t="shared" si="79"/>
        <v>9</v>
      </c>
      <c r="C134" s="72">
        <f t="shared" si="91"/>
        <v>42378</v>
      </c>
      <c r="D134"/>
      <c r="E134" s="61"/>
      <c r="F134" s="71">
        <f t="shared" si="85"/>
        <v>0.524193548387096</v>
      </c>
      <c r="G134" s="72">
        <f t="shared" si="80"/>
        <v>9</v>
      </c>
      <c r="H134" s="72">
        <f t="shared" si="92"/>
        <v>42409</v>
      </c>
      <c r="I134"/>
      <c r="J134" s="61"/>
      <c r="K134" s="71">
        <f t="shared" si="86"/>
        <v>0.6091954022988499</v>
      </c>
      <c r="L134" s="72">
        <f t="shared" si="81"/>
        <v>9</v>
      </c>
      <c r="M134" s="72">
        <f t="shared" si="93"/>
        <v>42438</v>
      </c>
      <c r="N134"/>
      <c r="O134" s="61"/>
      <c r="P134" s="71">
        <f t="shared" si="87"/>
        <v>0.6879866518353724</v>
      </c>
      <c r="Q134" s="72">
        <f t="shared" si="82"/>
        <v>9</v>
      </c>
      <c r="R134" s="72">
        <f t="shared" si="94"/>
        <v>42469</v>
      </c>
      <c r="S134"/>
      <c r="T134" s="61"/>
      <c r="U134" s="71">
        <f t="shared" si="88"/>
        <v>0.7721264367816089</v>
      </c>
      <c r="V134" s="72">
        <f t="shared" si="83"/>
        <v>9</v>
      </c>
      <c r="W134" s="72">
        <f t="shared" si="95"/>
        <v>42499</v>
      </c>
      <c r="X134"/>
      <c r="Y134" s="61"/>
      <c r="Z134" s="71">
        <f t="shared" si="89"/>
        <v>0.8546533185020387</v>
      </c>
      <c r="AA134" s="72">
        <f t="shared" si="84"/>
        <v>9</v>
      </c>
      <c r="AB134" s="72">
        <f t="shared" si="96"/>
        <v>42530</v>
      </c>
      <c r="AC134"/>
      <c r="AD134" s="61"/>
      <c r="AE134" s="71">
        <f t="shared" si="90"/>
        <v>0.9387931034482752</v>
      </c>
      <c r="AF134" s="67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  <c r="FY134" s="61"/>
      <c r="FZ134" s="61"/>
      <c r="GA134" s="61"/>
      <c r="GB134" s="61"/>
      <c r="GC134" s="61"/>
      <c r="GD134" s="61"/>
      <c r="GE134" s="61"/>
      <c r="GF134" s="61"/>
      <c r="GG134" s="61"/>
      <c r="GH134" s="61"/>
      <c r="GI134" s="61"/>
      <c r="GJ134" s="61"/>
      <c r="GK134" s="61"/>
      <c r="GL134" s="61"/>
      <c r="GM134" s="61"/>
      <c r="GN134" s="61"/>
      <c r="GO134" s="61"/>
      <c r="GP134" s="61"/>
      <c r="GQ134" s="61"/>
      <c r="GR134" s="61"/>
      <c r="GS134" s="61"/>
      <c r="GT134" s="61"/>
      <c r="GU134" s="61"/>
      <c r="GV134" s="61"/>
      <c r="GW134" s="61"/>
      <c r="GX134" s="61"/>
      <c r="GY134" s="61"/>
      <c r="GZ134" s="61"/>
      <c r="HA134" s="61"/>
      <c r="HB134" s="61"/>
      <c r="HC134" s="61"/>
      <c r="HD134" s="61"/>
      <c r="HE134" s="61"/>
      <c r="HF134" s="61"/>
      <c r="HG134" s="61"/>
      <c r="HH134" s="61"/>
      <c r="HI134" s="61"/>
      <c r="HJ134" s="61"/>
      <c r="HK134" s="61"/>
      <c r="HL134" s="61"/>
      <c r="HM134" s="61"/>
      <c r="HN134" s="61"/>
      <c r="HO134" s="61"/>
      <c r="HP134" s="61"/>
      <c r="HQ134" s="61"/>
      <c r="HR134" s="61"/>
      <c r="HS134" s="61"/>
      <c r="HT134" s="61"/>
      <c r="HU134" s="61"/>
      <c r="HV134" s="61"/>
      <c r="HW134" s="61"/>
      <c r="HX134" s="61"/>
      <c r="HY134" s="61"/>
      <c r="HZ134" s="61"/>
      <c r="IA134" s="61"/>
      <c r="IB134" s="61"/>
      <c r="IC134" s="61"/>
      <c r="ID134" s="61"/>
      <c r="IE134" s="61"/>
      <c r="IF134" s="61"/>
      <c r="IG134" s="61"/>
      <c r="IH134" s="61"/>
      <c r="II134" s="61"/>
      <c r="IJ134" s="61"/>
      <c r="IK134" s="61"/>
      <c r="IL134" s="61"/>
      <c r="IM134" s="61"/>
      <c r="IN134" s="61"/>
      <c r="IO134" s="61"/>
      <c r="IP134" s="61"/>
      <c r="IQ134" s="61"/>
      <c r="IR134" s="61"/>
      <c r="IS134" s="61"/>
      <c r="IT134" s="61"/>
      <c r="IU134" s="61"/>
      <c r="IV134" s="61"/>
    </row>
    <row r="135" spans="1:256" ht="15">
      <c r="A135" s="61"/>
      <c r="B135" s="72">
        <f t="shared" si="79"/>
        <v>10</v>
      </c>
      <c r="C135" s="72">
        <f t="shared" si="91"/>
        <v>42379</v>
      </c>
      <c r="D135"/>
      <c r="E135" s="61"/>
      <c r="F135" s="71">
        <f t="shared" si="85"/>
        <v>0.5268817204301067</v>
      </c>
      <c r="G135" s="72">
        <f t="shared" si="80"/>
        <v>10</v>
      </c>
      <c r="H135" s="72">
        <f t="shared" si="92"/>
        <v>42410</v>
      </c>
      <c r="I135"/>
      <c r="J135" s="61"/>
      <c r="K135" s="71">
        <f t="shared" si="86"/>
        <v>0.6120689655172408</v>
      </c>
      <c r="L135" s="72">
        <f t="shared" si="81"/>
        <v>10</v>
      </c>
      <c r="M135" s="72">
        <f t="shared" si="93"/>
        <v>42439</v>
      </c>
      <c r="N135"/>
      <c r="O135" s="61"/>
      <c r="P135" s="71">
        <f t="shared" si="87"/>
        <v>0.6906748238783832</v>
      </c>
      <c r="Q135" s="72">
        <f t="shared" si="82"/>
        <v>10</v>
      </c>
      <c r="R135" s="72">
        <f t="shared" si="94"/>
        <v>42470</v>
      </c>
      <c r="S135"/>
      <c r="T135" s="61"/>
      <c r="U135" s="71">
        <f t="shared" si="88"/>
        <v>0.7749042145593866</v>
      </c>
      <c r="V135" s="72">
        <f t="shared" si="83"/>
        <v>10</v>
      </c>
      <c r="W135" s="72">
        <f t="shared" si="95"/>
        <v>42500</v>
      </c>
      <c r="X135"/>
      <c r="Y135" s="61"/>
      <c r="Z135" s="71">
        <f t="shared" si="89"/>
        <v>0.8573414905450495</v>
      </c>
      <c r="AA135" s="72">
        <f t="shared" si="84"/>
        <v>10</v>
      </c>
      <c r="AB135" s="72">
        <f t="shared" si="96"/>
        <v>42531</v>
      </c>
      <c r="AC135"/>
      <c r="AD135" s="61"/>
      <c r="AE135" s="71">
        <f t="shared" si="90"/>
        <v>0.9415708812260529</v>
      </c>
      <c r="AF135" s="67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61"/>
      <c r="FI135" s="61"/>
      <c r="FJ135" s="61"/>
      <c r="FK135" s="61"/>
      <c r="FL135" s="61"/>
      <c r="FM135" s="61"/>
      <c r="FN135" s="61"/>
      <c r="FO135" s="61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/>
      <c r="FZ135" s="61"/>
      <c r="GA135" s="61"/>
      <c r="GB135" s="61"/>
      <c r="GC135" s="61"/>
      <c r="GD135" s="61"/>
      <c r="GE135" s="61"/>
      <c r="GF135" s="61"/>
      <c r="GG135" s="61"/>
      <c r="GH135" s="61"/>
      <c r="GI135" s="61"/>
      <c r="GJ135" s="61"/>
      <c r="GK135" s="61"/>
      <c r="GL135" s="61"/>
      <c r="GM135" s="61"/>
      <c r="GN135" s="61"/>
      <c r="GO135" s="61"/>
      <c r="GP135" s="61"/>
      <c r="GQ135" s="61"/>
      <c r="GR135" s="61"/>
      <c r="GS135" s="61"/>
      <c r="GT135" s="61"/>
      <c r="GU135" s="61"/>
      <c r="GV135" s="61"/>
      <c r="GW135" s="61"/>
      <c r="GX135" s="61"/>
      <c r="GY135" s="61"/>
      <c r="GZ135" s="61"/>
      <c r="HA135" s="61"/>
      <c r="HB135" s="61"/>
      <c r="HC135" s="61"/>
      <c r="HD135" s="61"/>
      <c r="HE135" s="61"/>
      <c r="HF135" s="61"/>
      <c r="HG135" s="61"/>
      <c r="HH135" s="61"/>
      <c r="HI135" s="61"/>
      <c r="HJ135" s="61"/>
      <c r="HK135" s="61"/>
      <c r="HL135" s="61"/>
      <c r="HM135" s="61"/>
      <c r="HN135" s="61"/>
      <c r="HO135" s="61"/>
      <c r="HP135" s="61"/>
      <c r="HQ135" s="61"/>
      <c r="HR135" s="61"/>
      <c r="HS135" s="61"/>
      <c r="HT135" s="61"/>
      <c r="HU135" s="61"/>
      <c r="HV135" s="61"/>
      <c r="HW135" s="61"/>
      <c r="HX135" s="61"/>
      <c r="HY135" s="61"/>
      <c r="HZ135" s="61"/>
      <c r="IA135" s="61"/>
      <c r="IB135" s="61"/>
      <c r="IC135" s="61"/>
      <c r="ID135" s="61"/>
      <c r="IE135" s="61"/>
      <c r="IF135" s="61"/>
      <c r="IG135" s="61"/>
      <c r="IH135" s="61"/>
      <c r="II135" s="61"/>
      <c r="IJ135" s="61"/>
      <c r="IK135" s="61"/>
      <c r="IL135" s="61"/>
      <c r="IM135" s="61"/>
      <c r="IN135" s="61"/>
      <c r="IO135" s="61"/>
      <c r="IP135" s="61"/>
      <c r="IQ135" s="61"/>
      <c r="IR135" s="61"/>
      <c r="IS135" s="61"/>
      <c r="IT135" s="61"/>
      <c r="IU135" s="61"/>
      <c r="IV135" s="61"/>
    </row>
    <row r="136" spans="1:256" ht="15">
      <c r="A136" s="61"/>
      <c r="B136" s="72">
        <f t="shared" si="79"/>
        <v>11</v>
      </c>
      <c r="C136" s="72">
        <f t="shared" si="91"/>
        <v>42380</v>
      </c>
      <c r="D136"/>
      <c r="E136" s="61"/>
      <c r="F136" s="71">
        <f t="shared" si="85"/>
        <v>0.5295698924731175</v>
      </c>
      <c r="G136" s="72">
        <f t="shared" si="80"/>
        <v>11</v>
      </c>
      <c r="H136" s="72">
        <f t="shared" si="92"/>
        <v>42411</v>
      </c>
      <c r="I136"/>
      <c r="J136" s="61"/>
      <c r="K136" s="71">
        <f t="shared" si="86"/>
        <v>0.6149425287356316</v>
      </c>
      <c r="L136" s="72">
        <f t="shared" si="81"/>
        <v>11</v>
      </c>
      <c r="M136" s="72">
        <f t="shared" si="93"/>
        <v>42440</v>
      </c>
      <c r="N136"/>
      <c r="O136" s="61"/>
      <c r="P136" s="71">
        <f t="shared" si="87"/>
        <v>0.6933629959213939</v>
      </c>
      <c r="Q136" s="72">
        <f t="shared" si="82"/>
        <v>11</v>
      </c>
      <c r="R136" s="72">
        <f t="shared" si="94"/>
        <v>42471</v>
      </c>
      <c r="S136"/>
      <c r="T136" s="61"/>
      <c r="U136" s="71">
        <f t="shared" si="88"/>
        <v>0.7776819923371644</v>
      </c>
      <c r="V136" s="72">
        <f t="shared" si="83"/>
        <v>11</v>
      </c>
      <c r="W136" s="72">
        <f t="shared" si="95"/>
        <v>42501</v>
      </c>
      <c r="X136"/>
      <c r="Y136" s="61"/>
      <c r="Z136" s="71">
        <f t="shared" si="89"/>
        <v>0.8600296625880602</v>
      </c>
      <c r="AA136" s="72">
        <f t="shared" si="84"/>
        <v>11</v>
      </c>
      <c r="AB136" s="72">
        <f t="shared" si="96"/>
        <v>42532</v>
      </c>
      <c r="AC136"/>
      <c r="AD136" s="61"/>
      <c r="AE136" s="71">
        <f t="shared" si="90"/>
        <v>0.9443486590038307</v>
      </c>
      <c r="AF136" s="67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/>
      <c r="FK136" s="61"/>
      <c r="FL136" s="61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  <c r="GD136" s="61"/>
      <c r="GE136" s="61"/>
      <c r="GF136" s="61"/>
      <c r="GG136" s="61"/>
      <c r="GH136" s="61"/>
      <c r="GI136" s="61"/>
      <c r="GJ136" s="61"/>
      <c r="GK136" s="61"/>
      <c r="GL136" s="61"/>
      <c r="GM136" s="61"/>
      <c r="GN136" s="61"/>
      <c r="GO136" s="61"/>
      <c r="GP136" s="61"/>
      <c r="GQ136" s="61"/>
      <c r="GR136" s="61"/>
      <c r="GS136" s="61"/>
      <c r="GT136" s="61"/>
      <c r="GU136" s="61"/>
      <c r="GV136" s="61"/>
      <c r="GW136" s="61"/>
      <c r="GX136" s="61"/>
      <c r="GY136" s="61"/>
      <c r="GZ136" s="61"/>
      <c r="HA136" s="61"/>
      <c r="HB136" s="61"/>
      <c r="HC136" s="61"/>
      <c r="HD136" s="61"/>
      <c r="HE136" s="61"/>
      <c r="HF136" s="61"/>
      <c r="HG136" s="61"/>
      <c r="HH136" s="61"/>
      <c r="HI136" s="61"/>
      <c r="HJ136" s="61"/>
      <c r="HK136" s="61"/>
      <c r="HL136" s="61"/>
      <c r="HM136" s="61"/>
      <c r="HN136" s="61"/>
      <c r="HO136" s="61"/>
      <c r="HP136" s="61"/>
      <c r="HQ136" s="61"/>
      <c r="HR136" s="61"/>
      <c r="HS136" s="61"/>
      <c r="HT136" s="61"/>
      <c r="HU136" s="61"/>
      <c r="HV136" s="61"/>
      <c r="HW136" s="61"/>
      <c r="HX136" s="61"/>
      <c r="HY136" s="61"/>
      <c r="HZ136" s="61"/>
      <c r="IA136" s="61"/>
      <c r="IB136" s="61"/>
      <c r="IC136" s="61"/>
      <c r="ID136" s="61"/>
      <c r="IE136" s="61"/>
      <c r="IF136" s="61"/>
      <c r="IG136" s="61"/>
      <c r="IH136" s="61"/>
      <c r="II136" s="61"/>
      <c r="IJ136" s="61"/>
      <c r="IK136" s="61"/>
      <c r="IL136" s="61"/>
      <c r="IM136" s="61"/>
      <c r="IN136" s="61"/>
      <c r="IO136" s="61"/>
      <c r="IP136" s="61"/>
      <c r="IQ136" s="61"/>
      <c r="IR136" s="61"/>
      <c r="IS136" s="61"/>
      <c r="IT136" s="61"/>
      <c r="IU136" s="61"/>
      <c r="IV136" s="61"/>
    </row>
    <row r="137" spans="1:256" ht="15">
      <c r="A137" s="61"/>
      <c r="B137" s="72">
        <f t="shared" si="79"/>
        <v>12</v>
      </c>
      <c r="C137" s="72">
        <f t="shared" si="91"/>
        <v>42381</v>
      </c>
      <c r="D137"/>
      <c r="E137" s="61"/>
      <c r="F137" s="71">
        <f t="shared" si="85"/>
        <v>0.5322580645161282</v>
      </c>
      <c r="G137" s="72">
        <f t="shared" si="80"/>
        <v>12</v>
      </c>
      <c r="H137" s="72">
        <f t="shared" si="92"/>
        <v>42412</v>
      </c>
      <c r="I137"/>
      <c r="J137" s="61"/>
      <c r="K137" s="71">
        <f t="shared" si="86"/>
        <v>0.6178160919540224</v>
      </c>
      <c r="L137" s="72">
        <f t="shared" si="81"/>
        <v>12</v>
      </c>
      <c r="M137" s="72">
        <f t="shared" si="93"/>
        <v>42441</v>
      </c>
      <c r="N137"/>
      <c r="O137" s="61"/>
      <c r="P137" s="71">
        <f t="shared" si="87"/>
        <v>0.6960511679644047</v>
      </c>
      <c r="Q137" s="72">
        <f t="shared" si="82"/>
        <v>12</v>
      </c>
      <c r="R137" s="72">
        <f t="shared" si="94"/>
        <v>42472</v>
      </c>
      <c r="S137"/>
      <c r="T137" s="61"/>
      <c r="U137" s="71">
        <f t="shared" si="88"/>
        <v>0.7804597701149422</v>
      </c>
      <c r="V137" s="72">
        <f t="shared" si="83"/>
        <v>12</v>
      </c>
      <c r="W137" s="72">
        <f t="shared" si="95"/>
        <v>42502</v>
      </c>
      <c r="X137"/>
      <c r="Y137" s="61"/>
      <c r="Z137" s="71">
        <f t="shared" si="89"/>
        <v>0.862717834631071</v>
      </c>
      <c r="AA137" s="72">
        <f t="shared" si="84"/>
        <v>12</v>
      </c>
      <c r="AB137" s="72">
        <f t="shared" si="96"/>
        <v>42533</v>
      </c>
      <c r="AC137"/>
      <c r="AD137" s="61"/>
      <c r="AE137" s="71">
        <f t="shared" si="90"/>
        <v>0.9471264367816085</v>
      </c>
      <c r="AF137" s="67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/>
      <c r="FL137" s="61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  <c r="FY137" s="61"/>
      <c r="FZ137" s="61"/>
      <c r="GA137" s="61"/>
      <c r="GB137" s="61"/>
      <c r="GC137" s="61"/>
      <c r="GD137" s="61"/>
      <c r="GE137" s="61"/>
      <c r="GF137" s="61"/>
      <c r="GG137" s="61"/>
      <c r="GH137" s="61"/>
      <c r="GI137" s="61"/>
      <c r="GJ137" s="61"/>
      <c r="GK137" s="61"/>
      <c r="GL137" s="61"/>
      <c r="GM137" s="61"/>
      <c r="GN137" s="61"/>
      <c r="GO137" s="61"/>
      <c r="GP137" s="61"/>
      <c r="GQ137" s="61"/>
      <c r="GR137" s="61"/>
      <c r="GS137" s="61"/>
      <c r="GT137" s="61"/>
      <c r="GU137" s="61"/>
      <c r="GV137" s="61"/>
      <c r="GW137" s="61"/>
      <c r="GX137" s="61"/>
      <c r="GY137" s="61"/>
      <c r="GZ137" s="61"/>
      <c r="HA137" s="61"/>
      <c r="HB137" s="61"/>
      <c r="HC137" s="61"/>
      <c r="HD137" s="61"/>
      <c r="HE137" s="61"/>
      <c r="HF137" s="61"/>
      <c r="HG137" s="61"/>
      <c r="HH137" s="61"/>
      <c r="HI137" s="61"/>
      <c r="HJ137" s="61"/>
      <c r="HK137" s="61"/>
      <c r="HL137" s="61"/>
      <c r="HM137" s="61"/>
      <c r="HN137" s="61"/>
      <c r="HO137" s="61"/>
      <c r="HP137" s="61"/>
      <c r="HQ137" s="61"/>
      <c r="HR137" s="61"/>
      <c r="HS137" s="61"/>
      <c r="HT137" s="61"/>
      <c r="HU137" s="61"/>
      <c r="HV137" s="61"/>
      <c r="HW137" s="61"/>
      <c r="HX137" s="61"/>
      <c r="HY137" s="61"/>
      <c r="HZ137" s="61"/>
      <c r="IA137" s="61"/>
      <c r="IB137" s="61"/>
      <c r="IC137" s="61"/>
      <c r="ID137" s="61"/>
      <c r="IE137" s="61"/>
      <c r="IF137" s="61"/>
      <c r="IG137" s="61"/>
      <c r="IH137" s="61"/>
      <c r="II137" s="61"/>
      <c r="IJ137" s="61"/>
      <c r="IK137" s="61"/>
      <c r="IL137" s="61"/>
      <c r="IM137" s="61"/>
      <c r="IN137" s="61"/>
      <c r="IO137" s="61"/>
      <c r="IP137" s="61"/>
      <c r="IQ137" s="61"/>
      <c r="IR137" s="61"/>
      <c r="IS137" s="61"/>
      <c r="IT137" s="61"/>
      <c r="IU137" s="61"/>
      <c r="IV137" s="61"/>
    </row>
    <row r="138" spans="1:256" ht="15">
      <c r="A138" s="61"/>
      <c r="B138" s="72">
        <f t="shared" si="79"/>
        <v>13</v>
      </c>
      <c r="C138" s="72">
        <f t="shared" si="91"/>
        <v>42382</v>
      </c>
      <c r="D138"/>
      <c r="E138" s="61"/>
      <c r="F138" s="71">
        <f t="shared" si="85"/>
        <v>0.534946236559139</v>
      </c>
      <c r="G138" s="72">
        <f t="shared" si="80"/>
        <v>13</v>
      </c>
      <c r="H138" s="72">
        <f t="shared" si="92"/>
        <v>42413</v>
      </c>
      <c r="I138"/>
      <c r="J138" s="61"/>
      <c r="K138" s="71">
        <f t="shared" si="86"/>
        <v>0.6206896551724133</v>
      </c>
      <c r="L138" s="72">
        <f t="shared" si="81"/>
        <v>13</v>
      </c>
      <c r="M138" s="72">
        <f t="shared" si="93"/>
        <v>42442</v>
      </c>
      <c r="N138"/>
      <c r="O138" s="61"/>
      <c r="P138" s="71">
        <f t="shared" si="87"/>
        <v>0.6987393400074154</v>
      </c>
      <c r="Q138" s="72">
        <f t="shared" si="82"/>
        <v>13</v>
      </c>
      <c r="R138" s="72">
        <f t="shared" si="94"/>
        <v>42473</v>
      </c>
      <c r="S138"/>
      <c r="T138" s="61"/>
      <c r="U138" s="71">
        <f t="shared" si="88"/>
        <v>0.7832375478927199</v>
      </c>
      <c r="V138" s="72">
        <f t="shared" si="83"/>
        <v>13</v>
      </c>
      <c r="W138" s="72">
        <f t="shared" si="95"/>
        <v>42503</v>
      </c>
      <c r="X138"/>
      <c r="Y138" s="61"/>
      <c r="Z138" s="71">
        <f t="shared" si="89"/>
        <v>0.8654060066740817</v>
      </c>
      <c r="AA138" s="72">
        <f t="shared" si="84"/>
        <v>13</v>
      </c>
      <c r="AB138" s="72">
        <f t="shared" si="96"/>
        <v>42534</v>
      </c>
      <c r="AC138"/>
      <c r="AD138" s="61"/>
      <c r="AE138" s="71">
        <f t="shared" si="90"/>
        <v>0.9499042145593862</v>
      </c>
      <c r="AF138" s="67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61"/>
      <c r="FG138" s="61"/>
      <c r="FH138" s="61"/>
      <c r="FI138" s="61"/>
      <c r="FJ138" s="61"/>
      <c r="FK138" s="61"/>
      <c r="FL138" s="61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61"/>
      <c r="FY138" s="61"/>
      <c r="FZ138" s="61"/>
      <c r="GA138" s="61"/>
      <c r="GB138" s="61"/>
      <c r="GC138" s="61"/>
      <c r="GD138" s="61"/>
      <c r="GE138" s="61"/>
      <c r="GF138" s="61"/>
      <c r="GG138" s="61"/>
      <c r="GH138" s="61"/>
      <c r="GI138" s="61"/>
      <c r="GJ138" s="61"/>
      <c r="GK138" s="61"/>
      <c r="GL138" s="61"/>
      <c r="GM138" s="61"/>
      <c r="GN138" s="61"/>
      <c r="GO138" s="61"/>
      <c r="GP138" s="61"/>
      <c r="GQ138" s="61"/>
      <c r="GR138" s="61"/>
      <c r="GS138" s="61"/>
      <c r="GT138" s="61"/>
      <c r="GU138" s="61"/>
      <c r="GV138" s="61"/>
      <c r="GW138" s="61"/>
      <c r="GX138" s="61"/>
      <c r="GY138" s="61"/>
      <c r="GZ138" s="61"/>
      <c r="HA138" s="61"/>
      <c r="HB138" s="61"/>
      <c r="HC138" s="61"/>
      <c r="HD138" s="61"/>
      <c r="HE138" s="61"/>
      <c r="HF138" s="61"/>
      <c r="HG138" s="61"/>
      <c r="HH138" s="61"/>
      <c r="HI138" s="61"/>
      <c r="HJ138" s="61"/>
      <c r="HK138" s="61"/>
      <c r="HL138" s="61"/>
      <c r="HM138" s="61"/>
      <c r="HN138" s="61"/>
      <c r="HO138" s="61"/>
      <c r="HP138" s="61"/>
      <c r="HQ138" s="61"/>
      <c r="HR138" s="61"/>
      <c r="HS138" s="61"/>
      <c r="HT138" s="61"/>
      <c r="HU138" s="61"/>
      <c r="HV138" s="61"/>
      <c r="HW138" s="61"/>
      <c r="HX138" s="61"/>
      <c r="HY138" s="61"/>
      <c r="HZ138" s="61"/>
      <c r="IA138" s="61"/>
      <c r="IB138" s="61"/>
      <c r="IC138" s="61"/>
      <c r="ID138" s="61"/>
      <c r="IE138" s="61"/>
      <c r="IF138" s="61"/>
      <c r="IG138" s="61"/>
      <c r="IH138" s="61"/>
      <c r="II138" s="61"/>
      <c r="IJ138" s="61"/>
      <c r="IK138" s="61"/>
      <c r="IL138" s="61"/>
      <c r="IM138" s="61"/>
      <c r="IN138" s="61"/>
      <c r="IO138" s="61"/>
      <c r="IP138" s="61"/>
      <c r="IQ138" s="61"/>
      <c r="IR138" s="61"/>
      <c r="IS138" s="61"/>
      <c r="IT138" s="61"/>
      <c r="IU138" s="61"/>
      <c r="IV138" s="61"/>
    </row>
    <row r="139" spans="1:256" ht="15">
      <c r="A139" s="61"/>
      <c r="B139" s="72">
        <f t="shared" si="79"/>
        <v>14</v>
      </c>
      <c r="C139" s="72">
        <f t="shared" si="91"/>
        <v>42383</v>
      </c>
      <c r="D139"/>
      <c r="E139" s="61"/>
      <c r="F139" s="71">
        <f t="shared" si="85"/>
        <v>0.5376344086021497</v>
      </c>
      <c r="G139" s="72">
        <f t="shared" si="80"/>
        <v>14</v>
      </c>
      <c r="H139" s="72">
        <f t="shared" si="92"/>
        <v>42414</v>
      </c>
      <c r="I139"/>
      <c r="J139" s="61"/>
      <c r="K139" s="71">
        <f t="shared" si="86"/>
        <v>0.6235632183908041</v>
      </c>
      <c r="L139" s="72">
        <f t="shared" si="81"/>
        <v>14</v>
      </c>
      <c r="M139" s="72">
        <f t="shared" si="93"/>
        <v>42443</v>
      </c>
      <c r="N139"/>
      <c r="O139" s="61"/>
      <c r="P139" s="71">
        <f t="shared" si="87"/>
        <v>0.7014275120504262</v>
      </c>
      <c r="Q139" s="72">
        <f t="shared" si="82"/>
        <v>14</v>
      </c>
      <c r="R139" s="72">
        <f t="shared" si="94"/>
        <v>42474</v>
      </c>
      <c r="S139"/>
      <c r="T139" s="61"/>
      <c r="U139" s="71">
        <f t="shared" si="88"/>
        <v>0.7860153256704977</v>
      </c>
      <c r="V139" s="72">
        <f t="shared" si="83"/>
        <v>14</v>
      </c>
      <c r="W139" s="72">
        <f t="shared" si="95"/>
        <v>42504</v>
      </c>
      <c r="X139"/>
      <c r="Y139" s="61"/>
      <c r="Z139" s="71">
        <f t="shared" si="89"/>
        <v>0.8680941787170925</v>
      </c>
      <c r="AA139" s="72">
        <f t="shared" si="84"/>
        <v>14</v>
      </c>
      <c r="AB139" s="72">
        <f t="shared" si="96"/>
        <v>42535</v>
      </c>
      <c r="AC139"/>
      <c r="AD139" s="61"/>
      <c r="AE139" s="71">
        <f t="shared" si="90"/>
        <v>0.952681992337164</v>
      </c>
      <c r="AF139" s="67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61"/>
      <c r="FG139" s="61"/>
      <c r="FH139" s="61"/>
      <c r="FI139" s="61"/>
      <c r="FJ139" s="61"/>
      <c r="FK139" s="61"/>
      <c r="FL139" s="61"/>
      <c r="FM139" s="61"/>
      <c r="FN139" s="61"/>
      <c r="FO139" s="61"/>
      <c r="FP139" s="61"/>
      <c r="FQ139" s="61"/>
      <c r="FR139" s="61"/>
      <c r="FS139" s="61"/>
      <c r="FT139" s="61"/>
      <c r="FU139" s="61"/>
      <c r="FV139" s="61"/>
      <c r="FW139" s="61"/>
      <c r="FX139" s="61"/>
      <c r="FY139" s="61"/>
      <c r="FZ139" s="61"/>
      <c r="GA139" s="61"/>
      <c r="GB139" s="61"/>
      <c r="GC139" s="61"/>
      <c r="GD139" s="61"/>
      <c r="GE139" s="61"/>
      <c r="GF139" s="61"/>
      <c r="GG139" s="61"/>
      <c r="GH139" s="61"/>
      <c r="GI139" s="61"/>
      <c r="GJ139" s="61"/>
      <c r="GK139" s="61"/>
      <c r="GL139" s="61"/>
      <c r="GM139" s="61"/>
      <c r="GN139" s="61"/>
      <c r="GO139" s="61"/>
      <c r="GP139" s="61"/>
      <c r="GQ139" s="61"/>
      <c r="GR139" s="61"/>
      <c r="GS139" s="61"/>
      <c r="GT139" s="61"/>
      <c r="GU139" s="61"/>
      <c r="GV139" s="61"/>
      <c r="GW139" s="61"/>
      <c r="GX139" s="61"/>
      <c r="GY139" s="61"/>
      <c r="GZ139" s="61"/>
      <c r="HA139" s="61"/>
      <c r="HB139" s="61"/>
      <c r="HC139" s="61"/>
      <c r="HD139" s="61"/>
      <c r="HE139" s="61"/>
      <c r="HF139" s="61"/>
      <c r="HG139" s="61"/>
      <c r="HH139" s="61"/>
      <c r="HI139" s="61"/>
      <c r="HJ139" s="61"/>
      <c r="HK139" s="61"/>
      <c r="HL139" s="61"/>
      <c r="HM139" s="61"/>
      <c r="HN139" s="61"/>
      <c r="HO139" s="61"/>
      <c r="HP139" s="61"/>
      <c r="HQ139" s="61"/>
      <c r="HR139" s="61"/>
      <c r="HS139" s="61"/>
      <c r="HT139" s="61"/>
      <c r="HU139" s="61"/>
      <c r="HV139" s="61"/>
      <c r="HW139" s="61"/>
      <c r="HX139" s="61"/>
      <c r="HY139" s="61"/>
      <c r="HZ139" s="61"/>
      <c r="IA139" s="61"/>
      <c r="IB139" s="61"/>
      <c r="IC139" s="61"/>
      <c r="ID139" s="61"/>
      <c r="IE139" s="61"/>
      <c r="IF139" s="61"/>
      <c r="IG139" s="61"/>
      <c r="IH139" s="61"/>
      <c r="II139" s="61"/>
      <c r="IJ139" s="61"/>
      <c r="IK139" s="61"/>
      <c r="IL139" s="61"/>
      <c r="IM139" s="61"/>
      <c r="IN139" s="61"/>
      <c r="IO139" s="61"/>
      <c r="IP139" s="61"/>
      <c r="IQ139" s="61"/>
      <c r="IR139" s="61"/>
      <c r="IS139" s="61"/>
      <c r="IT139" s="61"/>
      <c r="IU139" s="61"/>
      <c r="IV139" s="61"/>
    </row>
    <row r="140" spans="1:256" ht="15">
      <c r="A140" s="61"/>
      <c r="B140" s="72">
        <f t="shared" si="79"/>
        <v>15</v>
      </c>
      <c r="C140" s="72">
        <f t="shared" si="91"/>
        <v>42384</v>
      </c>
      <c r="D140"/>
      <c r="E140" s="61"/>
      <c r="F140" s="71">
        <f t="shared" si="85"/>
        <v>0.5403225806451605</v>
      </c>
      <c r="G140" s="72">
        <f t="shared" si="80"/>
        <v>15</v>
      </c>
      <c r="H140" s="72">
        <f t="shared" si="92"/>
        <v>42415</v>
      </c>
      <c r="I140"/>
      <c r="J140" s="61"/>
      <c r="K140" s="71">
        <f t="shared" si="86"/>
        <v>0.6264367816091949</v>
      </c>
      <c r="L140" s="72">
        <f t="shared" si="81"/>
        <v>15</v>
      </c>
      <c r="M140" s="72">
        <f t="shared" si="93"/>
        <v>42444</v>
      </c>
      <c r="N140"/>
      <c r="O140" s="61"/>
      <c r="P140" s="71">
        <f t="shared" si="87"/>
        <v>0.7041156840934369</v>
      </c>
      <c r="Q140" s="72">
        <f t="shared" si="82"/>
        <v>15</v>
      </c>
      <c r="R140" s="72">
        <f t="shared" si="94"/>
        <v>42475</v>
      </c>
      <c r="S140"/>
      <c r="T140" s="61"/>
      <c r="U140" s="71">
        <f t="shared" si="88"/>
        <v>0.7887931034482755</v>
      </c>
      <c r="V140" s="72">
        <f t="shared" si="83"/>
        <v>15</v>
      </c>
      <c r="W140" s="72">
        <f t="shared" si="95"/>
        <v>42505</v>
      </c>
      <c r="X140"/>
      <c r="Y140" s="61"/>
      <c r="Z140" s="71">
        <f t="shared" si="89"/>
        <v>0.8707823507601032</v>
      </c>
      <c r="AA140" s="72">
        <f t="shared" si="84"/>
        <v>15</v>
      </c>
      <c r="AB140" s="72">
        <f t="shared" si="96"/>
        <v>42536</v>
      </c>
      <c r="AC140"/>
      <c r="AD140" s="61"/>
      <c r="AE140" s="71">
        <f t="shared" si="90"/>
        <v>0.9554597701149418</v>
      </c>
      <c r="AF140" s="67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61"/>
      <c r="FG140" s="61"/>
      <c r="FH140" s="61"/>
      <c r="FI140" s="61"/>
      <c r="FJ140" s="61"/>
      <c r="FK140" s="61"/>
      <c r="FL140" s="61"/>
      <c r="FM140" s="61"/>
      <c r="FN140" s="61"/>
      <c r="FO140" s="61"/>
      <c r="FP140" s="61"/>
      <c r="FQ140" s="61"/>
      <c r="FR140" s="61"/>
      <c r="FS140" s="61"/>
      <c r="FT140" s="61"/>
      <c r="FU140" s="61"/>
      <c r="FV140" s="61"/>
      <c r="FW140" s="61"/>
      <c r="FX140" s="61"/>
      <c r="FY140" s="61"/>
      <c r="FZ140" s="61"/>
      <c r="GA140" s="61"/>
      <c r="GB140" s="61"/>
      <c r="GC140" s="61"/>
      <c r="GD140" s="61"/>
      <c r="GE140" s="61"/>
      <c r="GF140" s="61"/>
      <c r="GG140" s="61"/>
      <c r="GH140" s="61"/>
      <c r="GI140" s="61"/>
      <c r="GJ140" s="61"/>
      <c r="GK140" s="61"/>
      <c r="GL140" s="61"/>
      <c r="GM140" s="61"/>
      <c r="GN140" s="61"/>
      <c r="GO140" s="61"/>
      <c r="GP140" s="61"/>
      <c r="GQ140" s="61"/>
      <c r="GR140" s="61"/>
      <c r="GS140" s="61"/>
      <c r="GT140" s="61"/>
      <c r="GU140" s="61"/>
      <c r="GV140" s="61"/>
      <c r="GW140" s="61"/>
      <c r="GX140" s="61"/>
      <c r="GY140" s="61"/>
      <c r="GZ140" s="61"/>
      <c r="HA140" s="61"/>
      <c r="HB140" s="61"/>
      <c r="HC140" s="61"/>
      <c r="HD140" s="61"/>
      <c r="HE140" s="61"/>
      <c r="HF140" s="61"/>
      <c r="HG140" s="61"/>
      <c r="HH140" s="61"/>
      <c r="HI140" s="61"/>
      <c r="HJ140" s="61"/>
      <c r="HK140" s="61"/>
      <c r="HL140" s="61"/>
      <c r="HM140" s="61"/>
      <c r="HN140" s="61"/>
      <c r="HO140" s="61"/>
      <c r="HP140" s="61"/>
      <c r="HQ140" s="61"/>
      <c r="HR140" s="61"/>
      <c r="HS140" s="61"/>
      <c r="HT140" s="61"/>
      <c r="HU140" s="61"/>
      <c r="HV140" s="61"/>
      <c r="HW140" s="61"/>
      <c r="HX140" s="61"/>
      <c r="HY140" s="61"/>
      <c r="HZ140" s="61"/>
      <c r="IA140" s="61"/>
      <c r="IB140" s="61"/>
      <c r="IC140" s="61"/>
      <c r="ID140" s="61"/>
      <c r="IE140" s="61"/>
      <c r="IF140" s="61"/>
      <c r="IG140" s="61"/>
      <c r="IH140" s="61"/>
      <c r="II140" s="61"/>
      <c r="IJ140" s="61"/>
      <c r="IK140" s="61"/>
      <c r="IL140" s="61"/>
      <c r="IM140" s="61"/>
      <c r="IN140" s="61"/>
      <c r="IO140" s="61"/>
      <c r="IP140" s="61"/>
      <c r="IQ140" s="61"/>
      <c r="IR140" s="61"/>
      <c r="IS140" s="61"/>
      <c r="IT140" s="61"/>
      <c r="IU140" s="61"/>
      <c r="IV140" s="61"/>
    </row>
    <row r="141" spans="1:256" ht="15">
      <c r="A141" s="61"/>
      <c r="B141" s="72">
        <f t="shared" si="79"/>
        <v>16</v>
      </c>
      <c r="C141" s="72">
        <f t="shared" si="91"/>
        <v>42385</v>
      </c>
      <c r="D141"/>
      <c r="E141" s="61"/>
      <c r="F141" s="71">
        <f t="shared" si="85"/>
        <v>0.5430107526881712</v>
      </c>
      <c r="G141" s="72">
        <f t="shared" si="80"/>
        <v>16</v>
      </c>
      <c r="H141" s="72">
        <f t="shared" si="92"/>
        <v>42416</v>
      </c>
      <c r="I141"/>
      <c r="J141" s="61"/>
      <c r="K141" s="71">
        <f t="shared" si="86"/>
        <v>0.6293103448275857</v>
      </c>
      <c r="L141" s="72">
        <f t="shared" si="81"/>
        <v>16</v>
      </c>
      <c r="M141" s="72">
        <f t="shared" si="93"/>
        <v>42445</v>
      </c>
      <c r="N141"/>
      <c r="O141" s="61"/>
      <c r="P141" s="71">
        <f t="shared" si="87"/>
        <v>0.7068038561364477</v>
      </c>
      <c r="Q141" s="72">
        <f t="shared" si="82"/>
        <v>16</v>
      </c>
      <c r="R141" s="72">
        <f t="shared" si="94"/>
        <v>42476</v>
      </c>
      <c r="S141"/>
      <c r="T141" s="61"/>
      <c r="U141" s="71">
        <f t="shared" si="88"/>
        <v>0.7915708812260532</v>
      </c>
      <c r="V141" s="72">
        <f t="shared" si="83"/>
        <v>16</v>
      </c>
      <c r="W141" s="72">
        <f t="shared" si="95"/>
        <v>42506</v>
      </c>
      <c r="X141"/>
      <c r="Y141" s="61"/>
      <c r="Z141" s="71">
        <f t="shared" si="89"/>
        <v>0.873470522803114</v>
      </c>
      <c r="AA141" s="72">
        <f t="shared" si="84"/>
        <v>16</v>
      </c>
      <c r="AB141" s="72">
        <f t="shared" si="96"/>
        <v>42537</v>
      </c>
      <c r="AC141"/>
      <c r="AD141" s="61"/>
      <c r="AE141" s="71">
        <f t="shared" si="90"/>
        <v>0.9582375478927195</v>
      </c>
      <c r="AF141" s="67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/>
      <c r="EW141" s="61"/>
      <c r="EX141" s="61"/>
      <c r="EY141" s="61"/>
      <c r="EZ141" s="61"/>
      <c r="FA141" s="61"/>
      <c r="FB141" s="61"/>
      <c r="FC141" s="61"/>
      <c r="FD141" s="61"/>
      <c r="FE141" s="61"/>
      <c r="FF141" s="61"/>
      <c r="FG141" s="61"/>
      <c r="FH141" s="61"/>
      <c r="FI141" s="61"/>
      <c r="FJ141" s="61"/>
      <c r="FK141" s="61"/>
      <c r="FL141" s="61"/>
      <c r="FM141" s="61"/>
      <c r="FN141" s="61"/>
      <c r="FO141" s="61"/>
      <c r="FP141" s="61"/>
      <c r="FQ141" s="61"/>
      <c r="FR141" s="61"/>
      <c r="FS141" s="61"/>
      <c r="FT141" s="61"/>
      <c r="FU141" s="61"/>
      <c r="FV141" s="61"/>
      <c r="FW141" s="61"/>
      <c r="FX141" s="61"/>
      <c r="FY141" s="61"/>
      <c r="FZ141" s="61"/>
      <c r="GA141" s="61"/>
      <c r="GB141" s="61"/>
      <c r="GC141" s="61"/>
      <c r="GD141" s="61"/>
      <c r="GE141" s="61"/>
      <c r="GF141" s="61"/>
      <c r="GG141" s="61"/>
      <c r="GH141" s="61"/>
      <c r="GI141" s="61"/>
      <c r="GJ141" s="61"/>
      <c r="GK141" s="61"/>
      <c r="GL141" s="61"/>
      <c r="GM141" s="61"/>
      <c r="GN141" s="61"/>
      <c r="GO141" s="61"/>
      <c r="GP141" s="61"/>
      <c r="GQ141" s="61"/>
      <c r="GR141" s="61"/>
      <c r="GS141" s="61"/>
      <c r="GT141" s="61"/>
      <c r="GU141" s="61"/>
      <c r="GV141" s="61"/>
      <c r="GW141" s="61"/>
      <c r="GX141" s="61"/>
      <c r="GY141" s="61"/>
      <c r="GZ141" s="61"/>
      <c r="HA141" s="61"/>
      <c r="HB141" s="61"/>
      <c r="HC141" s="61"/>
      <c r="HD141" s="61"/>
      <c r="HE141" s="61"/>
      <c r="HF141" s="61"/>
      <c r="HG141" s="61"/>
      <c r="HH141" s="61"/>
      <c r="HI141" s="61"/>
      <c r="HJ141" s="61"/>
      <c r="HK141" s="61"/>
      <c r="HL141" s="61"/>
      <c r="HM141" s="61"/>
      <c r="HN141" s="61"/>
      <c r="HO141" s="61"/>
      <c r="HP141" s="61"/>
      <c r="HQ141" s="61"/>
      <c r="HR141" s="61"/>
      <c r="HS141" s="61"/>
      <c r="HT141" s="61"/>
      <c r="HU141" s="61"/>
      <c r="HV141" s="61"/>
      <c r="HW141" s="61"/>
      <c r="HX141" s="61"/>
      <c r="HY141" s="61"/>
      <c r="HZ141" s="61"/>
      <c r="IA141" s="61"/>
      <c r="IB141" s="61"/>
      <c r="IC141" s="61"/>
      <c r="ID141" s="61"/>
      <c r="IE141" s="61"/>
      <c r="IF141" s="61"/>
      <c r="IG141" s="61"/>
      <c r="IH141" s="61"/>
      <c r="II141" s="61"/>
      <c r="IJ141" s="61"/>
      <c r="IK141" s="61"/>
      <c r="IL141" s="61"/>
      <c r="IM141" s="61"/>
      <c r="IN141" s="61"/>
      <c r="IO141" s="61"/>
      <c r="IP141" s="61"/>
      <c r="IQ141" s="61"/>
      <c r="IR141" s="61"/>
      <c r="IS141" s="61"/>
      <c r="IT141" s="61"/>
      <c r="IU141" s="61"/>
      <c r="IV141" s="61"/>
    </row>
    <row r="142" spans="1:256" ht="15">
      <c r="A142" s="61"/>
      <c r="B142" s="72">
        <f t="shared" si="79"/>
        <v>17</v>
      </c>
      <c r="C142" s="72">
        <f t="shared" si="91"/>
        <v>42386</v>
      </c>
      <c r="D142"/>
      <c r="E142" s="61"/>
      <c r="F142" s="71">
        <f t="shared" si="85"/>
        <v>0.545698924731182</v>
      </c>
      <c r="G142" s="72">
        <f t="shared" si="80"/>
        <v>17</v>
      </c>
      <c r="H142" s="72">
        <f t="shared" si="92"/>
        <v>42417</v>
      </c>
      <c r="I142"/>
      <c r="J142" s="61"/>
      <c r="K142" s="71">
        <f t="shared" si="86"/>
        <v>0.6321839080459766</v>
      </c>
      <c r="L142" s="72">
        <f t="shared" si="81"/>
        <v>17</v>
      </c>
      <c r="M142" s="72">
        <f t="shared" si="93"/>
        <v>42446</v>
      </c>
      <c r="N142"/>
      <c r="O142" s="61"/>
      <c r="P142" s="71">
        <f t="shared" si="87"/>
        <v>0.7094920281794584</v>
      </c>
      <c r="Q142" s="72">
        <f t="shared" si="82"/>
        <v>17</v>
      </c>
      <c r="R142" s="72">
        <f t="shared" si="94"/>
        <v>42477</v>
      </c>
      <c r="S142"/>
      <c r="T142" s="61"/>
      <c r="U142" s="71">
        <f t="shared" si="88"/>
        <v>0.794348659003831</v>
      </c>
      <c r="V142" s="72">
        <f t="shared" si="83"/>
        <v>17</v>
      </c>
      <c r="W142" s="72">
        <f t="shared" si="95"/>
        <v>42507</v>
      </c>
      <c r="X142"/>
      <c r="Y142" s="61"/>
      <c r="Z142" s="71">
        <f t="shared" si="89"/>
        <v>0.8761586948461247</v>
      </c>
      <c r="AA142" s="72">
        <f t="shared" si="84"/>
        <v>17</v>
      </c>
      <c r="AB142" s="72">
        <f t="shared" si="96"/>
        <v>42538</v>
      </c>
      <c r="AC142"/>
      <c r="AD142" s="61"/>
      <c r="AE142" s="71">
        <f t="shared" si="90"/>
        <v>0.9610153256704973</v>
      </c>
      <c r="AF142" s="67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  <c r="GF142" s="61"/>
      <c r="GG142" s="61"/>
      <c r="GH142" s="61"/>
      <c r="GI142" s="61"/>
      <c r="GJ142" s="61"/>
      <c r="GK142" s="61"/>
      <c r="GL142" s="61"/>
      <c r="GM142" s="61"/>
      <c r="GN142" s="61"/>
      <c r="GO142" s="61"/>
      <c r="GP142" s="61"/>
      <c r="GQ142" s="61"/>
      <c r="GR142" s="61"/>
      <c r="GS142" s="61"/>
      <c r="GT142" s="61"/>
      <c r="GU142" s="61"/>
      <c r="GV142" s="61"/>
      <c r="GW142" s="61"/>
      <c r="GX142" s="61"/>
      <c r="GY142" s="61"/>
      <c r="GZ142" s="61"/>
      <c r="HA142" s="61"/>
      <c r="HB142" s="61"/>
      <c r="HC142" s="61"/>
      <c r="HD142" s="61"/>
      <c r="HE142" s="61"/>
      <c r="HF142" s="61"/>
      <c r="HG142" s="61"/>
      <c r="HH142" s="61"/>
      <c r="HI142" s="61"/>
      <c r="HJ142" s="61"/>
      <c r="HK142" s="61"/>
      <c r="HL142" s="61"/>
      <c r="HM142" s="61"/>
      <c r="HN142" s="61"/>
      <c r="HO142" s="61"/>
      <c r="HP142" s="61"/>
      <c r="HQ142" s="61"/>
      <c r="HR142" s="61"/>
      <c r="HS142" s="61"/>
      <c r="HT142" s="61"/>
      <c r="HU142" s="61"/>
      <c r="HV142" s="61"/>
      <c r="HW142" s="61"/>
      <c r="HX142" s="61"/>
      <c r="HY142" s="61"/>
      <c r="HZ142" s="61"/>
      <c r="IA142" s="61"/>
      <c r="IB142" s="61"/>
      <c r="IC142" s="61"/>
      <c r="ID142" s="61"/>
      <c r="IE142" s="61"/>
      <c r="IF142" s="61"/>
      <c r="IG142" s="61"/>
      <c r="IH142" s="61"/>
      <c r="II142" s="61"/>
      <c r="IJ142" s="61"/>
      <c r="IK142" s="61"/>
      <c r="IL142" s="61"/>
      <c r="IM142" s="61"/>
      <c r="IN142" s="61"/>
      <c r="IO142" s="61"/>
      <c r="IP142" s="61"/>
      <c r="IQ142" s="61"/>
      <c r="IR142" s="61"/>
      <c r="IS142" s="61"/>
      <c r="IT142" s="61"/>
      <c r="IU142" s="61"/>
      <c r="IV142" s="61"/>
    </row>
    <row r="143" spans="1:256" ht="15">
      <c r="A143" s="61"/>
      <c r="B143" s="72">
        <f t="shared" si="79"/>
        <v>18</v>
      </c>
      <c r="C143" s="72">
        <f t="shared" si="91"/>
        <v>42387</v>
      </c>
      <c r="D143"/>
      <c r="E143" s="61"/>
      <c r="F143" s="71">
        <f t="shared" si="85"/>
        <v>0.5483870967741927</v>
      </c>
      <c r="G143" s="72">
        <f t="shared" si="80"/>
        <v>18</v>
      </c>
      <c r="H143" s="72">
        <f t="shared" si="92"/>
        <v>42418</v>
      </c>
      <c r="I143"/>
      <c r="J143" s="61"/>
      <c r="K143" s="71">
        <f t="shared" si="86"/>
        <v>0.6350574712643674</v>
      </c>
      <c r="L143" s="72">
        <f t="shared" si="81"/>
        <v>18</v>
      </c>
      <c r="M143" s="72">
        <f t="shared" si="93"/>
        <v>42447</v>
      </c>
      <c r="N143"/>
      <c r="O143" s="61"/>
      <c r="P143" s="71">
        <f t="shared" si="87"/>
        <v>0.7121802002224692</v>
      </c>
      <c r="Q143" s="72">
        <f t="shared" si="82"/>
        <v>18</v>
      </c>
      <c r="R143" s="72">
        <f t="shared" si="94"/>
        <v>42478</v>
      </c>
      <c r="S143"/>
      <c r="T143" s="61"/>
      <c r="U143" s="71">
        <f t="shared" si="88"/>
        <v>0.7971264367816088</v>
      </c>
      <c r="V143" s="72">
        <f t="shared" si="83"/>
        <v>18</v>
      </c>
      <c r="W143" s="72">
        <f t="shared" si="95"/>
        <v>42508</v>
      </c>
      <c r="X143"/>
      <c r="Y143" s="61"/>
      <c r="Z143" s="71">
        <f t="shared" si="89"/>
        <v>0.8788468668891355</v>
      </c>
      <c r="AA143" s="72">
        <f t="shared" si="84"/>
        <v>18</v>
      </c>
      <c r="AB143" s="72">
        <f t="shared" si="96"/>
        <v>42539</v>
      </c>
      <c r="AC143"/>
      <c r="AD143" s="61"/>
      <c r="AE143" s="71">
        <f t="shared" si="90"/>
        <v>0.9637931034482751</v>
      </c>
      <c r="AF143" s="67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  <c r="DU143" s="61"/>
      <c r="DV143" s="61"/>
      <c r="DW143" s="61"/>
      <c r="DX143" s="61"/>
      <c r="DY143" s="61"/>
      <c r="DZ143" s="61"/>
      <c r="EA143" s="61"/>
      <c r="EB143" s="61"/>
      <c r="EC143" s="61"/>
      <c r="ED143" s="61"/>
      <c r="EE143" s="61"/>
      <c r="EF143" s="61"/>
      <c r="EG143" s="61"/>
      <c r="EH143" s="61"/>
      <c r="EI143" s="61"/>
      <c r="EJ143" s="61"/>
      <c r="EK143" s="61"/>
      <c r="EL143" s="61"/>
      <c r="EM143" s="61"/>
      <c r="EN143" s="61"/>
      <c r="EO143" s="61"/>
      <c r="EP143" s="61"/>
      <c r="EQ143" s="61"/>
      <c r="ER143" s="61"/>
      <c r="ES143" s="61"/>
      <c r="ET143" s="61"/>
      <c r="EU143" s="61"/>
      <c r="EV143" s="61"/>
      <c r="EW143" s="61"/>
      <c r="EX143" s="61"/>
      <c r="EY143" s="61"/>
      <c r="EZ143" s="61"/>
      <c r="FA143" s="61"/>
      <c r="FB143" s="61"/>
      <c r="FC143" s="61"/>
      <c r="FD143" s="61"/>
      <c r="FE143" s="61"/>
      <c r="FF143" s="61"/>
      <c r="FG143" s="61"/>
      <c r="FH143" s="61"/>
      <c r="FI143" s="61"/>
      <c r="FJ143" s="61"/>
      <c r="FK143" s="61"/>
      <c r="FL143" s="61"/>
      <c r="FM143" s="61"/>
      <c r="FN143" s="61"/>
      <c r="FO143" s="61"/>
      <c r="FP143" s="61"/>
      <c r="FQ143" s="61"/>
      <c r="FR143" s="61"/>
      <c r="FS143" s="61"/>
      <c r="FT143" s="61"/>
      <c r="FU143" s="61"/>
      <c r="FV143" s="61"/>
      <c r="FW143" s="61"/>
      <c r="FX143" s="61"/>
      <c r="FY143" s="61"/>
      <c r="FZ143" s="61"/>
      <c r="GA143" s="61"/>
      <c r="GB143" s="61"/>
      <c r="GC143" s="61"/>
      <c r="GD143" s="61"/>
      <c r="GE143" s="61"/>
      <c r="GF143" s="61"/>
      <c r="GG143" s="61"/>
      <c r="GH143" s="61"/>
      <c r="GI143" s="61"/>
      <c r="GJ143" s="61"/>
      <c r="GK143" s="61"/>
      <c r="GL143" s="61"/>
      <c r="GM143" s="61"/>
      <c r="GN143" s="61"/>
      <c r="GO143" s="61"/>
      <c r="GP143" s="61"/>
      <c r="GQ143" s="61"/>
      <c r="GR143" s="61"/>
      <c r="GS143" s="61"/>
      <c r="GT143" s="61"/>
      <c r="GU143" s="61"/>
      <c r="GV143" s="61"/>
      <c r="GW143" s="61"/>
      <c r="GX143" s="61"/>
      <c r="GY143" s="61"/>
      <c r="GZ143" s="61"/>
      <c r="HA143" s="61"/>
      <c r="HB143" s="61"/>
      <c r="HC143" s="61"/>
      <c r="HD143" s="61"/>
      <c r="HE143" s="61"/>
      <c r="HF143" s="61"/>
      <c r="HG143" s="61"/>
      <c r="HH143" s="61"/>
      <c r="HI143" s="61"/>
      <c r="HJ143" s="61"/>
      <c r="HK143" s="61"/>
      <c r="HL143" s="61"/>
      <c r="HM143" s="61"/>
      <c r="HN143" s="61"/>
      <c r="HO143" s="61"/>
      <c r="HP143" s="61"/>
      <c r="HQ143" s="61"/>
      <c r="HR143" s="61"/>
      <c r="HS143" s="61"/>
      <c r="HT143" s="61"/>
      <c r="HU143" s="61"/>
      <c r="HV143" s="61"/>
      <c r="HW143" s="61"/>
      <c r="HX143" s="61"/>
      <c r="HY143" s="61"/>
      <c r="HZ143" s="61"/>
      <c r="IA143" s="61"/>
      <c r="IB143" s="61"/>
      <c r="IC143" s="61"/>
      <c r="ID143" s="61"/>
      <c r="IE143" s="61"/>
      <c r="IF143" s="61"/>
      <c r="IG143" s="61"/>
      <c r="IH143" s="61"/>
      <c r="II143" s="61"/>
      <c r="IJ143" s="61"/>
      <c r="IK143" s="61"/>
      <c r="IL143" s="61"/>
      <c r="IM143" s="61"/>
      <c r="IN143" s="61"/>
      <c r="IO143" s="61"/>
      <c r="IP143" s="61"/>
      <c r="IQ143" s="61"/>
      <c r="IR143" s="61"/>
      <c r="IS143" s="61"/>
      <c r="IT143" s="61"/>
      <c r="IU143" s="61"/>
      <c r="IV143" s="61"/>
    </row>
    <row r="144" spans="1:256" ht="15">
      <c r="A144" s="61"/>
      <c r="B144" s="72">
        <f t="shared" si="79"/>
        <v>19</v>
      </c>
      <c r="C144" s="72">
        <f t="shared" si="91"/>
        <v>42388</v>
      </c>
      <c r="D144"/>
      <c r="E144" s="61"/>
      <c r="F144" s="71">
        <f t="shared" si="85"/>
        <v>0.5510752688172035</v>
      </c>
      <c r="G144" s="72">
        <f t="shared" si="80"/>
        <v>19</v>
      </c>
      <c r="H144" s="72">
        <f t="shared" si="92"/>
        <v>42419</v>
      </c>
      <c r="I144"/>
      <c r="J144" s="61"/>
      <c r="K144" s="71">
        <f t="shared" si="86"/>
        <v>0.6379310344827582</v>
      </c>
      <c r="L144" s="72">
        <f t="shared" si="81"/>
        <v>19</v>
      </c>
      <c r="M144" s="72">
        <f t="shared" si="93"/>
        <v>42448</v>
      </c>
      <c r="N144"/>
      <c r="O144" s="61"/>
      <c r="P144" s="71">
        <f t="shared" si="87"/>
        <v>0.71486837226548</v>
      </c>
      <c r="Q144" s="72">
        <f t="shared" si="82"/>
        <v>19</v>
      </c>
      <c r="R144" s="72">
        <f t="shared" si="94"/>
        <v>42479</v>
      </c>
      <c r="S144"/>
      <c r="T144" s="61"/>
      <c r="U144" s="71">
        <f t="shared" si="88"/>
        <v>0.7999042145593865</v>
      </c>
      <c r="V144" s="72">
        <f t="shared" si="83"/>
        <v>19</v>
      </c>
      <c r="W144" s="72">
        <f t="shared" si="95"/>
        <v>42509</v>
      </c>
      <c r="X144"/>
      <c r="Y144" s="61"/>
      <c r="Z144" s="71">
        <f t="shared" si="89"/>
        <v>0.8815350389321462</v>
      </c>
      <c r="AA144" s="72">
        <f t="shared" si="84"/>
        <v>19</v>
      </c>
      <c r="AB144" s="72">
        <f t="shared" si="96"/>
        <v>42540</v>
      </c>
      <c r="AC144"/>
      <c r="AD144" s="61"/>
      <c r="AE144" s="71">
        <f t="shared" si="90"/>
        <v>0.9665708812260528</v>
      </c>
      <c r="AF144" s="67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  <c r="EJ144" s="61"/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1"/>
      <c r="EZ144" s="61"/>
      <c r="FA144" s="61"/>
      <c r="FB144" s="61"/>
      <c r="FC144" s="61"/>
      <c r="FD144" s="61"/>
      <c r="FE144" s="61"/>
      <c r="FF144" s="61"/>
      <c r="FG144" s="61"/>
      <c r="FH144" s="61"/>
      <c r="FI144" s="61"/>
      <c r="FJ144" s="61"/>
      <c r="FK144" s="61"/>
      <c r="FL144" s="61"/>
      <c r="FM144" s="61"/>
      <c r="FN144" s="61"/>
      <c r="FO144" s="61"/>
      <c r="FP144" s="61"/>
      <c r="FQ144" s="61"/>
      <c r="FR144" s="61"/>
      <c r="FS144" s="61"/>
      <c r="FT144" s="61"/>
      <c r="FU144" s="61"/>
      <c r="FV144" s="61"/>
      <c r="FW144" s="61"/>
      <c r="FX144" s="61"/>
      <c r="FY144" s="61"/>
      <c r="FZ144" s="61"/>
      <c r="GA144" s="61"/>
      <c r="GB144" s="61"/>
      <c r="GC144" s="61"/>
      <c r="GD144" s="61"/>
      <c r="GE144" s="61"/>
      <c r="GF144" s="61"/>
      <c r="GG144" s="61"/>
      <c r="GH144" s="61"/>
      <c r="GI144" s="61"/>
      <c r="GJ144" s="61"/>
      <c r="GK144" s="61"/>
      <c r="GL144" s="61"/>
      <c r="GM144" s="61"/>
      <c r="GN144" s="61"/>
      <c r="GO144" s="61"/>
      <c r="GP144" s="61"/>
      <c r="GQ144" s="61"/>
      <c r="GR144" s="61"/>
      <c r="GS144" s="61"/>
      <c r="GT144" s="61"/>
      <c r="GU144" s="61"/>
      <c r="GV144" s="61"/>
      <c r="GW144" s="61"/>
      <c r="GX144" s="61"/>
      <c r="GY144" s="61"/>
      <c r="GZ144" s="61"/>
      <c r="HA144" s="61"/>
      <c r="HB144" s="61"/>
      <c r="HC144" s="61"/>
      <c r="HD144" s="61"/>
      <c r="HE144" s="61"/>
      <c r="HF144" s="61"/>
      <c r="HG144" s="61"/>
      <c r="HH144" s="61"/>
      <c r="HI144" s="61"/>
      <c r="HJ144" s="61"/>
      <c r="HK144" s="61"/>
      <c r="HL144" s="61"/>
      <c r="HM144" s="61"/>
      <c r="HN144" s="61"/>
      <c r="HO144" s="61"/>
      <c r="HP144" s="61"/>
      <c r="HQ144" s="61"/>
      <c r="HR144" s="61"/>
      <c r="HS144" s="61"/>
      <c r="HT144" s="61"/>
      <c r="HU144" s="61"/>
      <c r="HV144" s="61"/>
      <c r="HW144" s="61"/>
      <c r="HX144" s="61"/>
      <c r="HY144" s="61"/>
      <c r="HZ144" s="61"/>
      <c r="IA144" s="61"/>
      <c r="IB144" s="61"/>
      <c r="IC144" s="61"/>
      <c r="ID144" s="61"/>
      <c r="IE144" s="61"/>
      <c r="IF144" s="61"/>
      <c r="IG144" s="61"/>
      <c r="IH144" s="61"/>
      <c r="II144" s="61"/>
      <c r="IJ144" s="61"/>
      <c r="IK144" s="61"/>
      <c r="IL144" s="61"/>
      <c r="IM144" s="61"/>
      <c r="IN144" s="61"/>
      <c r="IO144" s="61"/>
      <c r="IP144" s="61"/>
      <c r="IQ144" s="61"/>
      <c r="IR144" s="61"/>
      <c r="IS144" s="61"/>
      <c r="IT144" s="61"/>
      <c r="IU144" s="61"/>
      <c r="IV144" s="61"/>
    </row>
    <row r="145" spans="1:256" ht="15">
      <c r="A145" s="61"/>
      <c r="B145" s="72">
        <f t="shared" si="79"/>
        <v>20</v>
      </c>
      <c r="C145" s="72">
        <f t="shared" si="91"/>
        <v>42389</v>
      </c>
      <c r="D145"/>
      <c r="E145" s="61"/>
      <c r="F145" s="71">
        <f t="shared" si="85"/>
        <v>0.5537634408602142</v>
      </c>
      <c r="G145" s="72">
        <f t="shared" si="80"/>
        <v>20</v>
      </c>
      <c r="H145" s="72">
        <f t="shared" si="92"/>
        <v>42420</v>
      </c>
      <c r="I145"/>
      <c r="J145" s="61"/>
      <c r="K145" s="71">
        <f t="shared" si="86"/>
        <v>0.6408045977011491</v>
      </c>
      <c r="L145" s="72">
        <f t="shared" si="81"/>
        <v>20</v>
      </c>
      <c r="M145" s="72">
        <f t="shared" si="93"/>
        <v>42449</v>
      </c>
      <c r="N145"/>
      <c r="O145" s="61"/>
      <c r="P145" s="71">
        <f t="shared" si="87"/>
        <v>0.7175565443084907</v>
      </c>
      <c r="Q145" s="72">
        <f t="shared" si="82"/>
        <v>20</v>
      </c>
      <c r="R145" s="72">
        <f t="shared" si="94"/>
        <v>42480</v>
      </c>
      <c r="S145"/>
      <c r="T145" s="61"/>
      <c r="U145" s="71">
        <f t="shared" si="88"/>
        <v>0.8026819923371643</v>
      </c>
      <c r="V145" s="72">
        <f t="shared" si="83"/>
        <v>20</v>
      </c>
      <c r="W145" s="72">
        <f t="shared" si="95"/>
        <v>42510</v>
      </c>
      <c r="X145"/>
      <c r="Y145" s="61"/>
      <c r="Z145" s="71">
        <f t="shared" si="89"/>
        <v>0.884223210975157</v>
      </c>
      <c r="AA145" s="72">
        <f t="shared" si="84"/>
        <v>20</v>
      </c>
      <c r="AB145" s="72">
        <f t="shared" si="96"/>
        <v>42541</v>
      </c>
      <c r="AC145"/>
      <c r="AD145" s="61"/>
      <c r="AE145" s="71">
        <f t="shared" si="90"/>
        <v>0.9693486590038306</v>
      </c>
      <c r="AF145" s="67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  <c r="ER145" s="61"/>
      <c r="ES145" s="61"/>
      <c r="ET145" s="61"/>
      <c r="EU145" s="61"/>
      <c r="EV145" s="61"/>
      <c r="EW145" s="61"/>
      <c r="EX145" s="61"/>
      <c r="EY145" s="61"/>
      <c r="EZ145" s="61"/>
      <c r="FA145" s="61"/>
      <c r="FB145" s="61"/>
      <c r="FC145" s="61"/>
      <c r="FD145" s="61"/>
      <c r="FE145" s="61"/>
      <c r="FF145" s="61"/>
      <c r="FG145" s="61"/>
      <c r="FH145" s="61"/>
      <c r="FI145" s="61"/>
      <c r="FJ145" s="61"/>
      <c r="FK145" s="61"/>
      <c r="FL145" s="61"/>
      <c r="FM145" s="61"/>
      <c r="FN145" s="61"/>
      <c r="FO145" s="61"/>
      <c r="FP145" s="61"/>
      <c r="FQ145" s="61"/>
      <c r="FR145" s="61"/>
      <c r="FS145" s="61"/>
      <c r="FT145" s="61"/>
      <c r="FU145" s="61"/>
      <c r="FV145" s="61"/>
      <c r="FW145" s="61"/>
      <c r="FX145" s="61"/>
      <c r="FY145" s="61"/>
      <c r="FZ145" s="61"/>
      <c r="GA145" s="61"/>
      <c r="GB145" s="61"/>
      <c r="GC145" s="61"/>
      <c r="GD145" s="61"/>
      <c r="GE145" s="61"/>
      <c r="GF145" s="61"/>
      <c r="GG145" s="61"/>
      <c r="GH145" s="61"/>
      <c r="GI145" s="61"/>
      <c r="GJ145" s="61"/>
      <c r="GK145" s="61"/>
      <c r="GL145" s="61"/>
      <c r="GM145" s="61"/>
      <c r="GN145" s="61"/>
      <c r="GO145" s="61"/>
      <c r="GP145" s="61"/>
      <c r="GQ145" s="61"/>
      <c r="GR145" s="61"/>
      <c r="GS145" s="61"/>
      <c r="GT145" s="61"/>
      <c r="GU145" s="61"/>
      <c r="GV145" s="61"/>
      <c r="GW145" s="61"/>
      <c r="GX145" s="61"/>
      <c r="GY145" s="61"/>
      <c r="GZ145" s="61"/>
      <c r="HA145" s="61"/>
      <c r="HB145" s="61"/>
      <c r="HC145" s="61"/>
      <c r="HD145" s="61"/>
      <c r="HE145" s="61"/>
      <c r="HF145" s="61"/>
      <c r="HG145" s="61"/>
      <c r="HH145" s="61"/>
      <c r="HI145" s="61"/>
      <c r="HJ145" s="61"/>
      <c r="HK145" s="61"/>
      <c r="HL145" s="61"/>
      <c r="HM145" s="61"/>
      <c r="HN145" s="61"/>
      <c r="HO145" s="61"/>
      <c r="HP145" s="61"/>
      <c r="HQ145" s="61"/>
      <c r="HR145" s="61"/>
      <c r="HS145" s="61"/>
      <c r="HT145" s="61"/>
      <c r="HU145" s="61"/>
      <c r="HV145" s="61"/>
      <c r="HW145" s="61"/>
      <c r="HX145" s="61"/>
      <c r="HY145" s="61"/>
      <c r="HZ145" s="61"/>
      <c r="IA145" s="61"/>
      <c r="IB145" s="61"/>
      <c r="IC145" s="61"/>
      <c r="ID145" s="61"/>
      <c r="IE145" s="61"/>
      <c r="IF145" s="61"/>
      <c r="IG145" s="61"/>
      <c r="IH145" s="61"/>
      <c r="II145" s="61"/>
      <c r="IJ145" s="61"/>
      <c r="IK145" s="61"/>
      <c r="IL145" s="61"/>
      <c r="IM145" s="61"/>
      <c r="IN145" s="61"/>
      <c r="IO145" s="61"/>
      <c r="IP145" s="61"/>
      <c r="IQ145" s="61"/>
      <c r="IR145" s="61"/>
      <c r="IS145" s="61"/>
      <c r="IT145" s="61"/>
      <c r="IU145" s="61"/>
      <c r="IV145" s="61"/>
    </row>
    <row r="146" spans="1:256" ht="15">
      <c r="A146" s="61"/>
      <c r="B146" s="72">
        <f t="shared" si="79"/>
        <v>21</v>
      </c>
      <c r="C146" s="72">
        <f t="shared" si="91"/>
        <v>42390</v>
      </c>
      <c r="D146"/>
      <c r="E146" s="61"/>
      <c r="F146" s="71">
        <f t="shared" si="85"/>
        <v>0.556451612903225</v>
      </c>
      <c r="G146" s="72">
        <f t="shared" si="80"/>
        <v>21</v>
      </c>
      <c r="H146" s="72">
        <f t="shared" si="92"/>
        <v>42421</v>
      </c>
      <c r="I146"/>
      <c r="J146" s="61"/>
      <c r="K146" s="71">
        <f t="shared" si="86"/>
        <v>0.6436781609195399</v>
      </c>
      <c r="L146" s="72">
        <f t="shared" si="81"/>
        <v>21</v>
      </c>
      <c r="M146" s="72">
        <f t="shared" si="93"/>
        <v>42450</v>
      </c>
      <c r="N146"/>
      <c r="O146" s="61"/>
      <c r="P146" s="71">
        <f t="shared" si="87"/>
        <v>0.7202447163515014</v>
      </c>
      <c r="Q146" s="72">
        <f t="shared" si="82"/>
        <v>21</v>
      </c>
      <c r="R146" s="72">
        <f t="shared" si="94"/>
        <v>42481</v>
      </c>
      <c r="S146"/>
      <c r="T146" s="61"/>
      <c r="U146" s="71">
        <f t="shared" si="88"/>
        <v>0.8054597701149421</v>
      </c>
      <c r="V146" s="72">
        <f t="shared" si="83"/>
        <v>21</v>
      </c>
      <c r="W146" s="72">
        <f t="shared" si="95"/>
        <v>42511</v>
      </c>
      <c r="X146"/>
      <c r="Y146" s="61"/>
      <c r="Z146" s="71">
        <f t="shared" si="89"/>
        <v>0.8869113830181677</v>
      </c>
      <c r="AA146" s="72">
        <f t="shared" si="84"/>
        <v>21</v>
      </c>
      <c r="AB146" s="72">
        <f t="shared" si="96"/>
        <v>42542</v>
      </c>
      <c r="AC146"/>
      <c r="AD146" s="61"/>
      <c r="AE146" s="71">
        <f t="shared" si="90"/>
        <v>0.9721264367816084</v>
      </c>
      <c r="AF146" s="67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  <c r="ER146" s="61"/>
      <c r="ES146" s="61"/>
      <c r="ET146" s="61"/>
      <c r="EU146" s="61"/>
      <c r="EV146" s="61"/>
      <c r="EW146" s="61"/>
      <c r="EX146" s="61"/>
      <c r="EY146" s="61"/>
      <c r="EZ146" s="61"/>
      <c r="FA146" s="61"/>
      <c r="FB146" s="61"/>
      <c r="FC146" s="61"/>
      <c r="FD146" s="61"/>
      <c r="FE146" s="61"/>
      <c r="FF146" s="61"/>
      <c r="FG146" s="61"/>
      <c r="FH146" s="61"/>
      <c r="FI146" s="61"/>
      <c r="FJ146" s="61"/>
      <c r="FK146" s="61"/>
      <c r="FL146" s="61"/>
      <c r="FM146" s="61"/>
      <c r="FN146" s="61"/>
      <c r="FO146" s="61"/>
      <c r="FP146" s="61"/>
      <c r="FQ146" s="61"/>
      <c r="FR146" s="61"/>
      <c r="FS146" s="61"/>
      <c r="FT146" s="61"/>
      <c r="FU146" s="61"/>
      <c r="FV146" s="61"/>
      <c r="FW146" s="61"/>
      <c r="FX146" s="61"/>
      <c r="FY146" s="61"/>
      <c r="FZ146" s="61"/>
      <c r="GA146" s="61"/>
      <c r="GB146" s="61"/>
      <c r="GC146" s="61"/>
      <c r="GD146" s="61"/>
      <c r="GE146" s="61"/>
      <c r="GF146" s="61"/>
      <c r="GG146" s="61"/>
      <c r="GH146" s="61"/>
      <c r="GI146" s="61"/>
      <c r="GJ146" s="61"/>
      <c r="GK146" s="61"/>
      <c r="GL146" s="61"/>
      <c r="GM146" s="61"/>
      <c r="GN146" s="61"/>
      <c r="GO146" s="61"/>
      <c r="GP146" s="61"/>
      <c r="GQ146" s="61"/>
      <c r="GR146" s="61"/>
      <c r="GS146" s="61"/>
      <c r="GT146" s="61"/>
      <c r="GU146" s="61"/>
      <c r="GV146" s="61"/>
      <c r="GW146" s="61"/>
      <c r="GX146" s="61"/>
      <c r="GY146" s="61"/>
      <c r="GZ146" s="61"/>
      <c r="HA146" s="61"/>
      <c r="HB146" s="61"/>
      <c r="HC146" s="61"/>
      <c r="HD146" s="61"/>
      <c r="HE146" s="61"/>
      <c r="HF146" s="61"/>
      <c r="HG146" s="61"/>
      <c r="HH146" s="61"/>
      <c r="HI146" s="61"/>
      <c r="HJ146" s="61"/>
      <c r="HK146" s="61"/>
      <c r="HL146" s="61"/>
      <c r="HM146" s="61"/>
      <c r="HN146" s="61"/>
      <c r="HO146" s="61"/>
      <c r="HP146" s="61"/>
      <c r="HQ146" s="61"/>
      <c r="HR146" s="61"/>
      <c r="HS146" s="61"/>
      <c r="HT146" s="61"/>
      <c r="HU146" s="61"/>
      <c r="HV146" s="61"/>
      <c r="HW146" s="61"/>
      <c r="HX146" s="61"/>
      <c r="HY146" s="61"/>
      <c r="HZ146" s="61"/>
      <c r="IA146" s="61"/>
      <c r="IB146" s="61"/>
      <c r="IC146" s="61"/>
      <c r="ID146" s="61"/>
      <c r="IE146" s="61"/>
      <c r="IF146" s="61"/>
      <c r="IG146" s="61"/>
      <c r="IH146" s="61"/>
      <c r="II146" s="61"/>
      <c r="IJ146" s="61"/>
      <c r="IK146" s="61"/>
      <c r="IL146" s="61"/>
      <c r="IM146" s="61"/>
      <c r="IN146" s="61"/>
      <c r="IO146" s="61"/>
      <c r="IP146" s="61"/>
      <c r="IQ146" s="61"/>
      <c r="IR146" s="61"/>
      <c r="IS146" s="61"/>
      <c r="IT146" s="61"/>
      <c r="IU146" s="61"/>
      <c r="IV146" s="61"/>
    </row>
    <row r="147" spans="1:256" ht="15">
      <c r="A147" s="61"/>
      <c r="B147" s="72">
        <f t="shared" si="79"/>
        <v>22</v>
      </c>
      <c r="C147" s="72">
        <f t="shared" si="91"/>
        <v>42391</v>
      </c>
      <c r="D147"/>
      <c r="E147" s="61"/>
      <c r="F147" s="71">
        <f t="shared" si="85"/>
        <v>0.5591397849462357</v>
      </c>
      <c r="G147" s="72">
        <f t="shared" si="80"/>
        <v>22</v>
      </c>
      <c r="H147" s="72">
        <f t="shared" si="92"/>
        <v>42422</v>
      </c>
      <c r="I147"/>
      <c r="J147" s="61"/>
      <c r="K147" s="71">
        <f t="shared" si="86"/>
        <v>0.6465517241379307</v>
      </c>
      <c r="L147" s="72">
        <f t="shared" si="81"/>
        <v>22</v>
      </c>
      <c r="M147" s="72">
        <f t="shared" si="93"/>
        <v>42451</v>
      </c>
      <c r="N147"/>
      <c r="O147" s="61"/>
      <c r="P147" s="71">
        <f t="shared" si="87"/>
        <v>0.7229328883945122</v>
      </c>
      <c r="Q147" s="72">
        <f t="shared" si="82"/>
        <v>22</v>
      </c>
      <c r="R147" s="72">
        <f t="shared" si="94"/>
        <v>42482</v>
      </c>
      <c r="S147"/>
      <c r="T147" s="61"/>
      <c r="U147" s="71">
        <f t="shared" si="88"/>
        <v>0.8082375478927198</v>
      </c>
      <c r="V147" s="72">
        <f t="shared" si="83"/>
        <v>22</v>
      </c>
      <c r="W147" s="72">
        <f t="shared" si="95"/>
        <v>42512</v>
      </c>
      <c r="X147"/>
      <c r="Y147" s="61"/>
      <c r="Z147" s="71">
        <f t="shared" si="89"/>
        <v>0.8895995550611785</v>
      </c>
      <c r="AA147" s="72">
        <f t="shared" si="84"/>
        <v>22</v>
      </c>
      <c r="AB147" s="72">
        <f t="shared" si="96"/>
        <v>42543</v>
      </c>
      <c r="AC147"/>
      <c r="AD147" s="61"/>
      <c r="AE147" s="71">
        <f t="shared" si="90"/>
        <v>0.9749042145593861</v>
      </c>
      <c r="AF147" s="67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61"/>
      <c r="FA147" s="61"/>
      <c r="FB147" s="61"/>
      <c r="FC147" s="61"/>
      <c r="FD147" s="61"/>
      <c r="FE147" s="61"/>
      <c r="FF147" s="61"/>
      <c r="FG147" s="61"/>
      <c r="FH147" s="61"/>
      <c r="FI147" s="61"/>
      <c r="FJ147" s="61"/>
      <c r="FK147" s="61"/>
      <c r="FL147" s="61"/>
      <c r="FM147" s="61"/>
      <c r="FN147" s="61"/>
      <c r="FO147" s="61"/>
      <c r="FP147" s="61"/>
      <c r="FQ147" s="61"/>
      <c r="FR147" s="61"/>
      <c r="FS147" s="61"/>
      <c r="FT147" s="61"/>
      <c r="FU147" s="61"/>
      <c r="FV147" s="61"/>
      <c r="FW147" s="61"/>
      <c r="FX147" s="61"/>
      <c r="FY147" s="61"/>
      <c r="FZ147" s="61"/>
      <c r="GA147" s="61"/>
      <c r="GB147" s="61"/>
      <c r="GC147" s="61"/>
      <c r="GD147" s="61"/>
      <c r="GE147" s="61"/>
      <c r="GF147" s="61"/>
      <c r="GG147" s="61"/>
      <c r="GH147" s="61"/>
      <c r="GI147" s="61"/>
      <c r="GJ147" s="61"/>
      <c r="GK147" s="61"/>
      <c r="GL147" s="61"/>
      <c r="GM147" s="61"/>
      <c r="GN147" s="61"/>
      <c r="GO147" s="61"/>
      <c r="GP147" s="61"/>
      <c r="GQ147" s="61"/>
      <c r="GR147" s="61"/>
      <c r="GS147" s="61"/>
      <c r="GT147" s="61"/>
      <c r="GU147" s="61"/>
      <c r="GV147" s="61"/>
      <c r="GW147" s="61"/>
      <c r="GX147" s="61"/>
      <c r="GY147" s="61"/>
      <c r="GZ147" s="61"/>
      <c r="HA147" s="61"/>
      <c r="HB147" s="61"/>
      <c r="HC147" s="61"/>
      <c r="HD147" s="61"/>
      <c r="HE147" s="61"/>
      <c r="HF147" s="61"/>
      <c r="HG147" s="61"/>
      <c r="HH147" s="61"/>
      <c r="HI147" s="61"/>
      <c r="HJ147" s="61"/>
      <c r="HK147" s="61"/>
      <c r="HL147" s="61"/>
      <c r="HM147" s="61"/>
      <c r="HN147" s="61"/>
      <c r="HO147" s="61"/>
      <c r="HP147" s="61"/>
      <c r="HQ147" s="61"/>
      <c r="HR147" s="61"/>
      <c r="HS147" s="61"/>
      <c r="HT147" s="61"/>
      <c r="HU147" s="61"/>
      <c r="HV147" s="61"/>
      <c r="HW147" s="61"/>
      <c r="HX147" s="61"/>
      <c r="HY147" s="61"/>
      <c r="HZ147" s="61"/>
      <c r="IA147" s="61"/>
      <c r="IB147" s="61"/>
      <c r="IC147" s="61"/>
      <c r="ID147" s="61"/>
      <c r="IE147" s="61"/>
      <c r="IF147" s="61"/>
      <c r="IG147" s="61"/>
      <c r="IH147" s="61"/>
      <c r="II147" s="61"/>
      <c r="IJ147" s="61"/>
      <c r="IK147" s="61"/>
      <c r="IL147" s="61"/>
      <c r="IM147" s="61"/>
      <c r="IN147" s="61"/>
      <c r="IO147" s="61"/>
      <c r="IP147" s="61"/>
      <c r="IQ147" s="61"/>
      <c r="IR147" s="61"/>
      <c r="IS147" s="61"/>
      <c r="IT147" s="61"/>
      <c r="IU147" s="61"/>
      <c r="IV147" s="61"/>
    </row>
    <row r="148" spans="1:256" ht="15">
      <c r="A148" s="61"/>
      <c r="B148" s="72">
        <f t="shared" si="79"/>
        <v>23</v>
      </c>
      <c r="C148" s="72">
        <f t="shared" si="91"/>
        <v>42392</v>
      </c>
      <c r="D148"/>
      <c r="E148" s="61"/>
      <c r="F148" s="71">
        <f t="shared" si="85"/>
        <v>0.5618279569892465</v>
      </c>
      <c r="G148" s="72">
        <f t="shared" si="80"/>
        <v>23</v>
      </c>
      <c r="H148" s="72">
        <f t="shared" si="92"/>
        <v>42423</v>
      </c>
      <c r="I148"/>
      <c r="J148" s="61"/>
      <c r="K148" s="71">
        <f t="shared" si="86"/>
        <v>0.6494252873563215</v>
      </c>
      <c r="L148" s="72">
        <f t="shared" si="81"/>
        <v>23</v>
      </c>
      <c r="M148" s="72">
        <f t="shared" si="93"/>
        <v>42452</v>
      </c>
      <c r="N148"/>
      <c r="O148" s="61"/>
      <c r="P148" s="71">
        <f t="shared" si="87"/>
        <v>0.725621060437523</v>
      </c>
      <c r="Q148" s="72">
        <f t="shared" si="82"/>
        <v>23</v>
      </c>
      <c r="R148" s="72">
        <f t="shared" si="94"/>
        <v>42483</v>
      </c>
      <c r="S148"/>
      <c r="T148" s="61"/>
      <c r="U148" s="71">
        <f t="shared" si="88"/>
        <v>0.8110153256704976</v>
      </c>
      <c r="V148" s="72">
        <f t="shared" si="83"/>
        <v>23</v>
      </c>
      <c r="W148" s="72">
        <f t="shared" si="95"/>
        <v>42513</v>
      </c>
      <c r="X148"/>
      <c r="Y148" s="61"/>
      <c r="Z148" s="71">
        <f t="shared" si="89"/>
        <v>0.8922877271041892</v>
      </c>
      <c r="AA148" s="72">
        <f t="shared" si="84"/>
        <v>23</v>
      </c>
      <c r="AB148" s="72">
        <f t="shared" si="96"/>
        <v>42544</v>
      </c>
      <c r="AC148"/>
      <c r="AD148" s="61"/>
      <c r="AE148" s="71">
        <f t="shared" si="90"/>
        <v>0.9776819923371639</v>
      </c>
      <c r="AF148" s="67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61"/>
      <c r="FG148" s="61"/>
      <c r="FH148" s="61"/>
      <c r="FI148" s="61"/>
      <c r="FJ148" s="61"/>
      <c r="FK148" s="61"/>
      <c r="FL148" s="61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/>
      <c r="GM148" s="61"/>
      <c r="GN148" s="61"/>
      <c r="GO148" s="61"/>
      <c r="GP148" s="61"/>
      <c r="GQ148" s="61"/>
      <c r="GR148" s="61"/>
      <c r="GS148" s="61"/>
      <c r="GT148" s="61"/>
      <c r="GU148" s="61"/>
      <c r="GV148" s="61"/>
      <c r="GW148" s="61"/>
      <c r="GX148" s="61"/>
      <c r="GY148" s="61"/>
      <c r="GZ148" s="61"/>
      <c r="HA148" s="61"/>
      <c r="HB148" s="61"/>
      <c r="HC148" s="61"/>
      <c r="HD148" s="61"/>
      <c r="HE148" s="61"/>
      <c r="HF148" s="61"/>
      <c r="HG148" s="61"/>
      <c r="HH148" s="61"/>
      <c r="HI148" s="61"/>
      <c r="HJ148" s="61"/>
      <c r="HK148" s="61"/>
      <c r="HL148" s="61"/>
      <c r="HM148" s="61"/>
      <c r="HN148" s="61"/>
      <c r="HO148" s="61"/>
      <c r="HP148" s="61"/>
      <c r="HQ148" s="61"/>
      <c r="HR148" s="61"/>
      <c r="HS148" s="61"/>
      <c r="HT148" s="61"/>
      <c r="HU148" s="61"/>
      <c r="HV148" s="61"/>
      <c r="HW148" s="61"/>
      <c r="HX148" s="61"/>
      <c r="HY148" s="61"/>
      <c r="HZ148" s="61"/>
      <c r="IA148" s="61"/>
      <c r="IB148" s="61"/>
      <c r="IC148" s="61"/>
      <c r="ID148" s="61"/>
      <c r="IE148" s="61"/>
      <c r="IF148" s="61"/>
      <c r="IG148" s="61"/>
      <c r="IH148" s="61"/>
      <c r="II148" s="61"/>
      <c r="IJ148" s="61"/>
      <c r="IK148" s="61"/>
      <c r="IL148" s="61"/>
      <c r="IM148" s="61"/>
      <c r="IN148" s="61"/>
      <c r="IO148" s="61"/>
      <c r="IP148" s="61"/>
      <c r="IQ148" s="61"/>
      <c r="IR148" s="61"/>
      <c r="IS148" s="61"/>
      <c r="IT148" s="61"/>
      <c r="IU148" s="61"/>
      <c r="IV148" s="61"/>
    </row>
    <row r="149" spans="1:256" ht="15">
      <c r="A149" s="61"/>
      <c r="B149" s="72">
        <f t="shared" si="79"/>
        <v>24</v>
      </c>
      <c r="C149" s="72">
        <f t="shared" si="91"/>
        <v>42393</v>
      </c>
      <c r="D149"/>
      <c r="E149" s="61"/>
      <c r="F149" s="71">
        <f t="shared" si="85"/>
        <v>0.5645161290322572</v>
      </c>
      <c r="G149" s="72">
        <f t="shared" si="80"/>
        <v>24</v>
      </c>
      <c r="H149" s="72">
        <f t="shared" si="92"/>
        <v>42424</v>
      </c>
      <c r="I149"/>
      <c r="J149" s="61"/>
      <c r="K149" s="71">
        <f t="shared" si="86"/>
        <v>0.6522988505747124</v>
      </c>
      <c r="L149" s="72">
        <f t="shared" si="81"/>
        <v>24</v>
      </c>
      <c r="M149" s="72">
        <f t="shared" si="93"/>
        <v>42453</v>
      </c>
      <c r="N149"/>
      <c r="O149" s="61"/>
      <c r="P149" s="71">
        <f t="shared" si="87"/>
        <v>0.7283092324805337</v>
      </c>
      <c r="Q149" s="72">
        <f t="shared" si="82"/>
        <v>24</v>
      </c>
      <c r="R149" s="72">
        <f t="shared" si="94"/>
        <v>42484</v>
      </c>
      <c r="S149"/>
      <c r="T149" s="61"/>
      <c r="U149" s="71">
        <f t="shared" si="88"/>
        <v>0.8137931034482754</v>
      </c>
      <c r="V149" s="72">
        <f t="shared" si="83"/>
        <v>24</v>
      </c>
      <c r="W149" s="72">
        <f t="shared" si="95"/>
        <v>42514</v>
      </c>
      <c r="X149"/>
      <c r="Y149" s="61"/>
      <c r="Z149" s="71">
        <f t="shared" si="89"/>
        <v>0.8949758991472</v>
      </c>
      <c r="AA149" s="72">
        <f t="shared" si="84"/>
        <v>24</v>
      </c>
      <c r="AB149" s="72">
        <f t="shared" si="96"/>
        <v>42545</v>
      </c>
      <c r="AC149"/>
      <c r="AD149" s="61"/>
      <c r="AE149" s="71">
        <f t="shared" si="90"/>
        <v>0.9804597701149417</v>
      </c>
      <c r="AF149" s="67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  <c r="GO149" s="61"/>
      <c r="GP149" s="61"/>
      <c r="GQ149" s="61"/>
      <c r="GR149" s="61"/>
      <c r="GS149" s="61"/>
      <c r="GT149" s="61"/>
      <c r="GU149" s="61"/>
      <c r="GV149" s="61"/>
      <c r="GW149" s="61"/>
      <c r="GX149" s="61"/>
      <c r="GY149" s="61"/>
      <c r="GZ149" s="61"/>
      <c r="HA149" s="61"/>
      <c r="HB149" s="61"/>
      <c r="HC149" s="61"/>
      <c r="HD149" s="61"/>
      <c r="HE149" s="61"/>
      <c r="HF149" s="61"/>
      <c r="HG149" s="61"/>
      <c r="HH149" s="61"/>
      <c r="HI149" s="61"/>
      <c r="HJ149" s="61"/>
      <c r="HK149" s="61"/>
      <c r="HL149" s="61"/>
      <c r="HM149" s="61"/>
      <c r="HN149" s="61"/>
      <c r="HO149" s="61"/>
      <c r="HP149" s="61"/>
      <c r="HQ149" s="61"/>
      <c r="HR149" s="61"/>
      <c r="HS149" s="61"/>
      <c r="HT149" s="61"/>
      <c r="HU149" s="61"/>
      <c r="HV149" s="61"/>
      <c r="HW149" s="61"/>
      <c r="HX149" s="61"/>
      <c r="HY149" s="61"/>
      <c r="HZ149" s="61"/>
      <c r="IA149" s="61"/>
      <c r="IB149" s="61"/>
      <c r="IC149" s="61"/>
      <c r="ID149" s="61"/>
      <c r="IE149" s="61"/>
      <c r="IF149" s="61"/>
      <c r="IG149" s="61"/>
      <c r="IH149" s="61"/>
      <c r="II149" s="61"/>
      <c r="IJ149" s="61"/>
      <c r="IK149" s="61"/>
      <c r="IL149" s="61"/>
      <c r="IM149" s="61"/>
      <c r="IN149" s="61"/>
      <c r="IO149" s="61"/>
      <c r="IP149" s="61"/>
      <c r="IQ149" s="61"/>
      <c r="IR149" s="61"/>
      <c r="IS149" s="61"/>
      <c r="IT149" s="61"/>
      <c r="IU149" s="61"/>
      <c r="IV149" s="61"/>
    </row>
    <row r="150" spans="1:256" ht="15">
      <c r="A150" s="61"/>
      <c r="B150" s="72">
        <f t="shared" si="79"/>
        <v>25</v>
      </c>
      <c r="C150" s="72">
        <f t="shared" si="91"/>
        <v>42394</v>
      </c>
      <c r="D150"/>
      <c r="E150" s="61"/>
      <c r="F150" s="71">
        <f t="shared" si="85"/>
        <v>0.567204301075268</v>
      </c>
      <c r="G150" s="72">
        <f t="shared" si="80"/>
        <v>25</v>
      </c>
      <c r="H150" s="72">
        <f t="shared" si="92"/>
        <v>42425</v>
      </c>
      <c r="I150"/>
      <c r="J150" s="61"/>
      <c r="K150" s="71">
        <f t="shared" si="86"/>
        <v>0.6551724137931032</v>
      </c>
      <c r="L150" s="72">
        <f t="shared" si="81"/>
        <v>25</v>
      </c>
      <c r="M150" s="72">
        <f t="shared" si="93"/>
        <v>42454</v>
      </c>
      <c r="N150"/>
      <c r="O150" s="61"/>
      <c r="P150" s="71">
        <f t="shared" si="87"/>
        <v>0.7309974045235444</v>
      </c>
      <c r="Q150" s="72">
        <f t="shared" si="82"/>
        <v>25</v>
      </c>
      <c r="R150" s="72">
        <f t="shared" si="94"/>
        <v>42485</v>
      </c>
      <c r="S150"/>
      <c r="T150" s="61"/>
      <c r="U150" s="71">
        <f t="shared" si="88"/>
        <v>0.8165708812260531</v>
      </c>
      <c r="V150" s="72">
        <f t="shared" si="83"/>
        <v>25</v>
      </c>
      <c r="W150" s="72">
        <f t="shared" si="95"/>
        <v>42515</v>
      </c>
      <c r="X150"/>
      <c r="Y150" s="61"/>
      <c r="Z150" s="71">
        <f t="shared" si="89"/>
        <v>0.8976640711902107</v>
      </c>
      <c r="AA150" s="72">
        <f t="shared" si="84"/>
        <v>25</v>
      </c>
      <c r="AB150" s="72">
        <f t="shared" si="96"/>
        <v>42546</v>
      </c>
      <c r="AC150"/>
      <c r="AD150" s="61"/>
      <c r="AE150" s="71">
        <f t="shared" si="90"/>
        <v>0.9832375478927194</v>
      </c>
      <c r="AF150" s="67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  <c r="HB150" s="61"/>
      <c r="HC150" s="61"/>
      <c r="HD150" s="61"/>
      <c r="HE150" s="61"/>
      <c r="HF150" s="61"/>
      <c r="HG150" s="61"/>
      <c r="HH150" s="61"/>
      <c r="HI150" s="61"/>
      <c r="HJ150" s="61"/>
      <c r="HK150" s="61"/>
      <c r="HL150" s="61"/>
      <c r="HM150" s="61"/>
      <c r="HN150" s="61"/>
      <c r="HO150" s="61"/>
      <c r="HP150" s="61"/>
      <c r="HQ150" s="61"/>
      <c r="HR150" s="61"/>
      <c r="HS150" s="61"/>
      <c r="HT150" s="61"/>
      <c r="HU150" s="61"/>
      <c r="HV150" s="61"/>
      <c r="HW150" s="61"/>
      <c r="HX150" s="61"/>
      <c r="HY150" s="61"/>
      <c r="HZ150" s="61"/>
      <c r="IA150" s="61"/>
      <c r="IB150" s="61"/>
      <c r="IC150" s="61"/>
      <c r="ID150" s="61"/>
      <c r="IE150" s="61"/>
      <c r="IF150" s="61"/>
      <c r="IG150" s="61"/>
      <c r="IH150" s="61"/>
      <c r="II150" s="61"/>
      <c r="IJ150" s="61"/>
      <c r="IK150" s="61"/>
      <c r="IL150" s="61"/>
      <c r="IM150" s="61"/>
      <c r="IN150" s="61"/>
      <c r="IO150" s="61"/>
      <c r="IP150" s="61"/>
      <c r="IQ150" s="61"/>
      <c r="IR150" s="61"/>
      <c r="IS150" s="61"/>
      <c r="IT150" s="61"/>
      <c r="IU150" s="61"/>
      <c r="IV150" s="61"/>
    </row>
    <row r="151" spans="1:256" ht="15">
      <c r="A151" s="61"/>
      <c r="B151" s="72">
        <f t="shared" si="79"/>
        <v>26</v>
      </c>
      <c r="C151" s="72">
        <f t="shared" si="91"/>
        <v>42395</v>
      </c>
      <c r="D151"/>
      <c r="E151" s="61"/>
      <c r="F151" s="71">
        <f t="shared" si="85"/>
        <v>0.5698924731182787</v>
      </c>
      <c r="G151" s="72">
        <f t="shared" si="80"/>
        <v>26</v>
      </c>
      <c r="H151" s="72">
        <f t="shared" si="92"/>
        <v>42426</v>
      </c>
      <c r="I151"/>
      <c r="J151" s="61"/>
      <c r="K151" s="71">
        <f t="shared" si="86"/>
        <v>0.658045977011494</v>
      </c>
      <c r="L151" s="72">
        <f t="shared" si="81"/>
        <v>26</v>
      </c>
      <c r="M151" s="72">
        <f t="shared" si="93"/>
        <v>42455</v>
      </c>
      <c r="N151"/>
      <c r="O151" s="61"/>
      <c r="P151" s="71">
        <f t="shared" si="87"/>
        <v>0.7336855765665552</v>
      </c>
      <c r="Q151" s="72">
        <f t="shared" si="82"/>
        <v>26</v>
      </c>
      <c r="R151" s="72">
        <f t="shared" si="94"/>
        <v>42486</v>
      </c>
      <c r="S151"/>
      <c r="T151" s="61"/>
      <c r="U151" s="71">
        <f t="shared" si="88"/>
        <v>0.8193486590038309</v>
      </c>
      <c r="V151" s="72">
        <f t="shared" si="83"/>
        <v>26</v>
      </c>
      <c r="W151" s="72">
        <f t="shared" si="95"/>
        <v>42516</v>
      </c>
      <c r="X151"/>
      <c r="Y151" s="61"/>
      <c r="Z151" s="71">
        <f t="shared" si="89"/>
        <v>0.9003522432332215</v>
      </c>
      <c r="AA151" s="72">
        <f t="shared" si="84"/>
        <v>26</v>
      </c>
      <c r="AB151" s="72">
        <f t="shared" si="96"/>
        <v>42547</v>
      </c>
      <c r="AC151"/>
      <c r="AD151" s="61"/>
      <c r="AE151" s="71">
        <f t="shared" si="90"/>
        <v>0.9860153256704972</v>
      </c>
      <c r="AF151" s="67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61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/>
      <c r="GG151" s="61"/>
      <c r="GH151" s="61"/>
      <c r="GI151" s="61"/>
      <c r="GJ151" s="61"/>
      <c r="GK151" s="61"/>
      <c r="GL151" s="61"/>
      <c r="GM151" s="61"/>
      <c r="GN151" s="61"/>
      <c r="GO151" s="61"/>
      <c r="GP151" s="61"/>
      <c r="GQ151" s="61"/>
      <c r="GR151" s="61"/>
      <c r="GS151" s="61"/>
      <c r="GT151" s="61"/>
      <c r="GU151" s="61"/>
      <c r="GV151" s="61"/>
      <c r="GW151" s="61"/>
      <c r="GX151" s="61"/>
      <c r="GY151" s="61"/>
      <c r="GZ151" s="61"/>
      <c r="HA151" s="61"/>
      <c r="HB151" s="61"/>
      <c r="HC151" s="61"/>
      <c r="HD151" s="61"/>
      <c r="HE151" s="61"/>
      <c r="HF151" s="61"/>
      <c r="HG151" s="61"/>
      <c r="HH151" s="61"/>
      <c r="HI151" s="61"/>
      <c r="HJ151" s="61"/>
      <c r="HK151" s="61"/>
      <c r="HL151" s="61"/>
      <c r="HM151" s="61"/>
      <c r="HN151" s="61"/>
      <c r="HO151" s="61"/>
      <c r="HP151" s="61"/>
      <c r="HQ151" s="61"/>
      <c r="HR151" s="61"/>
      <c r="HS151" s="61"/>
      <c r="HT151" s="61"/>
      <c r="HU151" s="61"/>
      <c r="HV151" s="61"/>
      <c r="HW151" s="61"/>
      <c r="HX151" s="61"/>
      <c r="HY151" s="61"/>
      <c r="HZ151" s="61"/>
      <c r="IA151" s="61"/>
      <c r="IB151" s="61"/>
      <c r="IC151" s="61"/>
      <c r="ID151" s="61"/>
      <c r="IE151" s="61"/>
      <c r="IF151" s="61"/>
      <c r="IG151" s="61"/>
      <c r="IH151" s="61"/>
      <c r="II151" s="61"/>
      <c r="IJ151" s="61"/>
      <c r="IK151" s="61"/>
      <c r="IL151" s="61"/>
      <c r="IM151" s="61"/>
      <c r="IN151" s="61"/>
      <c r="IO151" s="61"/>
      <c r="IP151" s="61"/>
      <c r="IQ151" s="61"/>
      <c r="IR151" s="61"/>
      <c r="IS151" s="61"/>
      <c r="IT151" s="61"/>
      <c r="IU151" s="61"/>
      <c r="IV151" s="61"/>
    </row>
    <row r="152" spans="1:256" ht="15">
      <c r="A152" s="61"/>
      <c r="B152" s="72">
        <f t="shared" si="79"/>
        <v>27</v>
      </c>
      <c r="C152" s="72">
        <f t="shared" si="91"/>
        <v>42396</v>
      </c>
      <c r="D152"/>
      <c r="E152" s="61"/>
      <c r="F152" s="71">
        <f t="shared" si="85"/>
        <v>0.5725806451612895</v>
      </c>
      <c r="G152" s="72">
        <f t="shared" si="80"/>
        <v>27</v>
      </c>
      <c r="H152" s="72">
        <f t="shared" si="92"/>
        <v>42427</v>
      </c>
      <c r="I152"/>
      <c r="J152" s="61"/>
      <c r="K152" s="71">
        <f t="shared" si="86"/>
        <v>0.6609195402298849</v>
      </c>
      <c r="L152" s="72">
        <f t="shared" si="81"/>
        <v>27</v>
      </c>
      <c r="M152" s="72">
        <f t="shared" si="93"/>
        <v>42456</v>
      </c>
      <c r="N152"/>
      <c r="O152" s="61"/>
      <c r="P152" s="71">
        <f t="shared" si="87"/>
        <v>0.736373748609566</v>
      </c>
      <c r="Q152" s="72">
        <f t="shared" si="82"/>
        <v>27</v>
      </c>
      <c r="R152" s="72">
        <f t="shared" si="94"/>
        <v>42487</v>
      </c>
      <c r="S152"/>
      <c r="T152" s="61"/>
      <c r="U152" s="71">
        <f t="shared" si="88"/>
        <v>0.8221264367816087</v>
      </c>
      <c r="V152" s="72">
        <f t="shared" si="83"/>
        <v>27</v>
      </c>
      <c r="W152" s="72">
        <f t="shared" si="95"/>
        <v>42517</v>
      </c>
      <c r="X152"/>
      <c r="Y152" s="61"/>
      <c r="Z152" s="71">
        <f t="shared" si="89"/>
        <v>0.9030404152762322</v>
      </c>
      <c r="AA152" s="72">
        <f t="shared" si="84"/>
        <v>27</v>
      </c>
      <c r="AB152" s="72">
        <f t="shared" si="96"/>
        <v>42548</v>
      </c>
      <c r="AC152"/>
      <c r="AD152" s="61"/>
      <c r="AE152" s="71">
        <f t="shared" si="90"/>
        <v>0.988793103448275</v>
      </c>
      <c r="AF152" s="67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  <c r="HQ152" s="61"/>
      <c r="HR152" s="61"/>
      <c r="HS152" s="61"/>
      <c r="HT152" s="61"/>
      <c r="HU152" s="61"/>
      <c r="HV152" s="61"/>
      <c r="HW152" s="61"/>
      <c r="HX152" s="61"/>
      <c r="HY152" s="61"/>
      <c r="HZ152" s="61"/>
      <c r="IA152" s="61"/>
      <c r="IB152" s="61"/>
      <c r="IC152" s="61"/>
      <c r="ID152" s="61"/>
      <c r="IE152" s="61"/>
      <c r="IF152" s="61"/>
      <c r="IG152" s="61"/>
      <c r="IH152" s="61"/>
      <c r="II152" s="61"/>
      <c r="IJ152" s="61"/>
      <c r="IK152" s="61"/>
      <c r="IL152" s="61"/>
      <c r="IM152" s="61"/>
      <c r="IN152" s="61"/>
      <c r="IO152" s="61"/>
      <c r="IP152" s="61"/>
      <c r="IQ152" s="61"/>
      <c r="IR152" s="61"/>
      <c r="IS152" s="61"/>
      <c r="IT152" s="61"/>
      <c r="IU152" s="61"/>
      <c r="IV152" s="61"/>
    </row>
    <row r="153" spans="1:256" ht="15">
      <c r="A153" s="61"/>
      <c r="B153" s="72">
        <f t="shared" si="79"/>
        <v>28</v>
      </c>
      <c r="C153" s="72">
        <f t="shared" si="91"/>
        <v>42397</v>
      </c>
      <c r="D153"/>
      <c r="E153" s="61"/>
      <c r="F153" s="71">
        <f t="shared" si="85"/>
        <v>0.5752688172043002</v>
      </c>
      <c r="G153" s="72">
        <f t="shared" si="80"/>
        <v>28</v>
      </c>
      <c r="H153" s="72">
        <f t="shared" si="92"/>
        <v>42428</v>
      </c>
      <c r="I153"/>
      <c r="J153" s="61"/>
      <c r="K153" s="71">
        <f t="shared" si="86"/>
        <v>0.6637931034482757</v>
      </c>
      <c r="L153" s="72">
        <f t="shared" si="81"/>
        <v>28</v>
      </c>
      <c r="M153" s="72">
        <f t="shared" si="93"/>
        <v>42457</v>
      </c>
      <c r="N153"/>
      <c r="O153" s="61"/>
      <c r="P153" s="71">
        <f t="shared" si="87"/>
        <v>0.7390619206525767</v>
      </c>
      <c r="Q153" s="72">
        <f t="shared" si="82"/>
        <v>28</v>
      </c>
      <c r="R153" s="72">
        <f t="shared" si="94"/>
        <v>42488</v>
      </c>
      <c r="S153"/>
      <c r="T153" s="61"/>
      <c r="U153" s="71">
        <f t="shared" si="88"/>
        <v>0.8249042145593865</v>
      </c>
      <c r="V153" s="72">
        <f t="shared" si="83"/>
        <v>28</v>
      </c>
      <c r="W153" s="72">
        <f t="shared" si="95"/>
        <v>42518</v>
      </c>
      <c r="X153"/>
      <c r="Y153" s="61"/>
      <c r="Z153" s="71">
        <f t="shared" si="89"/>
        <v>0.905728587319243</v>
      </c>
      <c r="AA153" s="72">
        <f t="shared" si="84"/>
        <v>28</v>
      </c>
      <c r="AB153" s="72">
        <f t="shared" si="96"/>
        <v>42549</v>
      </c>
      <c r="AC153"/>
      <c r="AD153" s="61"/>
      <c r="AE153" s="71">
        <f t="shared" si="90"/>
        <v>0.9915708812260527</v>
      </c>
      <c r="AF153" s="67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  <c r="HQ153" s="61"/>
      <c r="HR153" s="61"/>
      <c r="HS153" s="61"/>
      <c r="HT153" s="61"/>
      <c r="HU153" s="61"/>
      <c r="HV153" s="61"/>
      <c r="HW153" s="61"/>
      <c r="HX153" s="61"/>
      <c r="HY153" s="61"/>
      <c r="HZ153" s="61"/>
      <c r="IA153" s="61"/>
      <c r="IB153" s="61"/>
      <c r="IC153" s="61"/>
      <c r="ID153" s="61"/>
      <c r="IE153" s="61"/>
      <c r="IF153" s="61"/>
      <c r="IG153" s="61"/>
      <c r="IH153" s="61"/>
      <c r="II153" s="61"/>
      <c r="IJ153" s="61"/>
      <c r="IK153" s="61"/>
      <c r="IL153" s="61"/>
      <c r="IM153" s="61"/>
      <c r="IN153" s="61"/>
      <c r="IO153" s="61"/>
      <c r="IP153" s="61"/>
      <c r="IQ153" s="61"/>
      <c r="IR153" s="61"/>
      <c r="IS153" s="61"/>
      <c r="IT153" s="61"/>
      <c r="IU153" s="61"/>
      <c r="IV153" s="61"/>
    </row>
    <row r="154" spans="1:256" ht="15">
      <c r="A154" s="61"/>
      <c r="B154" s="72">
        <f t="shared" si="79"/>
        <v>29</v>
      </c>
      <c r="C154" s="72">
        <f t="shared" si="91"/>
        <v>42398</v>
      </c>
      <c r="D154"/>
      <c r="E154" s="61"/>
      <c r="F154" s="71">
        <f t="shared" si="85"/>
        <v>0.577956989247311</v>
      </c>
      <c r="G154" s="72">
        <f t="shared" si="80"/>
        <v>29</v>
      </c>
      <c r="H154" s="72">
        <f t="shared" si="92"/>
        <v>42429</v>
      </c>
      <c r="I154"/>
      <c r="J154" s="61"/>
      <c r="K154" s="71">
        <f>IF(DAY((H73)+1)&lt;&gt;29,"",IF(AND(MONTH(H74)=2,(MOD((YEAR(H74)-1900),4)=0)),K153+(348^-1),IF(AND(MONTH(H74)=2,(MOD((YEAR(H74)-1900),4)&lt;&gt;0)),K153+(336^-1),IF(OR(OR(OR(MONTH(H74)=4,MONTH(H74)=6),MONTH(H74)=9),MONTH(H74)=11),K153+(360^-1),K153+(372^-1)))))</f>
        <v>0.6666666666666665</v>
      </c>
      <c r="L154" s="72">
        <f t="shared" si="81"/>
        <v>29</v>
      </c>
      <c r="M154" s="72">
        <f t="shared" si="93"/>
        <v>42458</v>
      </c>
      <c r="N154"/>
      <c r="O154" s="61"/>
      <c r="P154" s="71">
        <f t="shared" si="87"/>
        <v>0.7417500926955874</v>
      </c>
      <c r="Q154" s="72">
        <f t="shared" si="82"/>
        <v>29</v>
      </c>
      <c r="R154" s="72">
        <f t="shared" si="94"/>
        <v>42489</v>
      </c>
      <c r="S154"/>
      <c r="T154" s="61"/>
      <c r="U154" s="71">
        <f t="shared" si="88"/>
        <v>0.8276819923371642</v>
      </c>
      <c r="V154" s="72">
        <f t="shared" si="83"/>
        <v>29</v>
      </c>
      <c r="W154" s="72">
        <f t="shared" si="95"/>
        <v>42519</v>
      </c>
      <c r="X154"/>
      <c r="Y154" s="61"/>
      <c r="Z154" s="71">
        <f t="shared" si="89"/>
        <v>0.9084167593622537</v>
      </c>
      <c r="AA154" s="72">
        <f t="shared" si="84"/>
        <v>29</v>
      </c>
      <c r="AB154" s="72">
        <f t="shared" si="96"/>
        <v>42550</v>
      </c>
      <c r="AC154"/>
      <c r="AD154" s="61"/>
      <c r="AE154" s="71">
        <f t="shared" si="90"/>
        <v>0.9943486590038305</v>
      </c>
      <c r="AF154" s="67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  <c r="HW154" s="61"/>
      <c r="HX154" s="61"/>
      <c r="HY154" s="61"/>
      <c r="HZ154" s="61"/>
      <c r="IA154" s="61"/>
      <c r="IB154" s="61"/>
      <c r="IC154" s="61"/>
      <c r="ID154" s="61"/>
      <c r="IE154" s="61"/>
      <c r="IF154" s="61"/>
      <c r="IG154" s="61"/>
      <c r="IH154" s="61"/>
      <c r="II154" s="61"/>
      <c r="IJ154" s="61"/>
      <c r="IK154" s="61"/>
      <c r="IL154" s="61"/>
      <c r="IM154" s="61"/>
      <c r="IN154" s="61"/>
      <c r="IO154" s="61"/>
      <c r="IP154" s="61"/>
      <c r="IQ154" s="61"/>
      <c r="IR154" s="61"/>
      <c r="IS154" s="61"/>
      <c r="IT154" s="61"/>
      <c r="IU154" s="61"/>
      <c r="IV154" s="61"/>
    </row>
    <row r="155" spans="1:256" ht="15">
      <c r="A155" s="61"/>
      <c r="B155" s="72">
        <f t="shared" si="79"/>
        <v>30</v>
      </c>
      <c r="C155" s="72">
        <f t="shared" si="91"/>
        <v>42399</v>
      </c>
      <c r="D155"/>
      <c r="E155" s="61"/>
      <c r="F155" s="71">
        <f t="shared" si="85"/>
        <v>0.5806451612903217</v>
      </c>
      <c r="G155" s="72"/>
      <c r="H155" s="72"/>
      <c r="I155"/>
      <c r="J155" s="61"/>
      <c r="K155" s="56"/>
      <c r="L155" s="72">
        <f t="shared" si="81"/>
        <v>30</v>
      </c>
      <c r="M155" s="72">
        <f t="shared" si="93"/>
        <v>42459</v>
      </c>
      <c r="N155"/>
      <c r="O155" s="61"/>
      <c r="P155" s="71">
        <f t="shared" si="87"/>
        <v>0.7444382647385982</v>
      </c>
      <c r="Q155" s="72">
        <f t="shared" si="82"/>
        <v>30</v>
      </c>
      <c r="R155" s="72">
        <f t="shared" si="94"/>
        <v>42490</v>
      </c>
      <c r="S155"/>
      <c r="T155" s="61"/>
      <c r="U155" s="71">
        <f t="shared" si="88"/>
        <v>0.830459770114942</v>
      </c>
      <c r="V155" s="72">
        <f t="shared" si="83"/>
        <v>30</v>
      </c>
      <c r="W155" s="72">
        <f t="shared" si="95"/>
        <v>42520</v>
      </c>
      <c r="X155"/>
      <c r="Y155" s="61"/>
      <c r="Z155" s="71">
        <f t="shared" si="89"/>
        <v>0.9111049314052645</v>
      </c>
      <c r="AA155" s="72">
        <f t="shared" si="84"/>
        <v>30</v>
      </c>
      <c r="AB155" s="72">
        <f t="shared" si="96"/>
        <v>42551</v>
      </c>
      <c r="AC155"/>
      <c r="AD155" s="61"/>
      <c r="AE155" s="71">
        <f t="shared" si="90"/>
        <v>0.9971264367816083</v>
      </c>
      <c r="AF155" s="67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  <c r="HQ155" s="61"/>
      <c r="HR155" s="61"/>
      <c r="HS155" s="61"/>
      <c r="HT155" s="61"/>
      <c r="HU155" s="61"/>
      <c r="HV155" s="61"/>
      <c r="HW155" s="61"/>
      <c r="HX155" s="61"/>
      <c r="HY155" s="61"/>
      <c r="HZ155" s="61"/>
      <c r="IA155" s="61"/>
      <c r="IB155" s="61"/>
      <c r="IC155" s="61"/>
      <c r="ID155" s="61"/>
      <c r="IE155" s="61"/>
      <c r="IF155" s="61"/>
      <c r="IG155" s="61"/>
      <c r="IH155" s="61"/>
      <c r="II155" s="61"/>
      <c r="IJ155" s="61"/>
      <c r="IK155" s="61"/>
      <c r="IL155" s="61"/>
      <c r="IM155" s="61"/>
      <c r="IN155" s="61"/>
      <c r="IO155" s="61"/>
      <c r="IP155" s="61"/>
      <c r="IQ155" s="61"/>
      <c r="IR155" s="61"/>
      <c r="IS155" s="61"/>
      <c r="IT155" s="61"/>
      <c r="IU155" s="61"/>
      <c r="IV155" s="61"/>
    </row>
    <row r="156" spans="1:256" ht="15">
      <c r="A156" s="61"/>
      <c r="B156" s="72">
        <f t="shared" si="79"/>
        <v>31</v>
      </c>
      <c r="C156" s="72">
        <f t="shared" si="91"/>
        <v>42400</v>
      </c>
      <c r="D156" s="62"/>
      <c r="E156" s="74"/>
      <c r="F156" s="75">
        <f>IF(AND(MONTH(C75)=2,(MOD((YEAR(C75)-1900),4)=0)),F155+(348^-1),IF(AND(MONTH(C75)=2,(MOD((YEAR(C75)-1900),4)&lt;&gt;0)),F155+(336^-1),IF(OR(OR(OR(MONTH(C75)=4,MONTH(C75)=6),MONTH(C75)=9),MONTH(C75)=11),F155+(360^-1),F155+(372^-1))))</f>
        <v>0.5833333333333325</v>
      </c>
      <c r="G156" s="72"/>
      <c r="H156" s="72"/>
      <c r="I156" s="62"/>
      <c r="J156" s="74"/>
      <c r="K156" s="61"/>
      <c r="L156" s="72">
        <f t="shared" si="81"/>
        <v>31</v>
      </c>
      <c r="M156" s="72">
        <f t="shared" si="93"/>
        <v>42460</v>
      </c>
      <c r="N156" s="62"/>
      <c r="O156" s="74"/>
      <c r="P156" s="71">
        <f t="shared" si="87"/>
        <v>0.747126436781609</v>
      </c>
      <c r="Q156" s="72"/>
      <c r="R156" s="72"/>
      <c r="S156" s="62"/>
      <c r="T156" s="74"/>
      <c r="U156" s="75"/>
      <c r="V156" s="72">
        <f t="shared" si="83"/>
        <v>31</v>
      </c>
      <c r="W156" s="72">
        <f t="shared" si="95"/>
        <v>42521</v>
      </c>
      <c r="X156" s="62"/>
      <c r="Y156" s="74"/>
      <c r="Z156" s="71">
        <f t="shared" si="89"/>
        <v>0.9137931034482752</v>
      </c>
      <c r="AA156" s="72"/>
      <c r="AB156" s="72"/>
      <c r="AC156" s="62"/>
      <c r="AD156" s="74"/>
      <c r="AE156" s="75"/>
      <c r="AF156" s="67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  <c r="HD156" s="61"/>
      <c r="HE156" s="61"/>
      <c r="HF156" s="61"/>
      <c r="HG156" s="61"/>
      <c r="HH156" s="61"/>
      <c r="HI156" s="61"/>
      <c r="HJ156" s="61"/>
      <c r="HK156" s="61"/>
      <c r="HL156" s="61"/>
      <c r="HM156" s="61"/>
      <c r="HN156" s="61"/>
      <c r="HO156" s="61"/>
      <c r="HP156" s="61"/>
      <c r="HQ156" s="61"/>
      <c r="HR156" s="61"/>
      <c r="HS156" s="61"/>
      <c r="HT156" s="61"/>
      <c r="HU156" s="61"/>
      <c r="HV156" s="61"/>
      <c r="HW156" s="61"/>
      <c r="HX156" s="61"/>
      <c r="HY156" s="61"/>
      <c r="HZ156" s="61"/>
      <c r="IA156" s="61"/>
      <c r="IB156" s="61"/>
      <c r="IC156" s="61"/>
      <c r="ID156" s="61"/>
      <c r="IE156" s="61"/>
      <c r="IF156" s="61"/>
      <c r="IG156" s="61"/>
      <c r="IH156" s="61"/>
      <c r="II156" s="61"/>
      <c r="IJ156" s="61"/>
      <c r="IK156" s="61"/>
      <c r="IL156" s="61"/>
      <c r="IM156" s="61"/>
      <c r="IN156" s="61"/>
      <c r="IO156" s="61"/>
      <c r="IP156" s="61"/>
      <c r="IQ156" s="61"/>
      <c r="IR156" s="61"/>
      <c r="IS156" s="61"/>
      <c r="IT156" s="61"/>
      <c r="IU156" s="61"/>
      <c r="IV156" s="61"/>
    </row>
    <row r="157" spans="2:31" ht="1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</row>
    <row r="159" spans="1:256" ht="12">
      <c r="A159" s="61"/>
      <c r="B159" s="61"/>
      <c r="C159" s="61"/>
      <c r="D159" s="62"/>
      <c r="E159" s="61"/>
      <c r="F159" s="61"/>
      <c r="G159" s="61"/>
      <c r="H159" s="61"/>
      <c r="I159" s="62"/>
      <c r="J159" s="61"/>
      <c r="K159" s="61"/>
      <c r="L159" s="61"/>
      <c r="M159" s="61"/>
      <c r="N159" s="62"/>
      <c r="O159" s="61"/>
      <c r="P159" s="61"/>
      <c r="Q159" s="61"/>
      <c r="R159" s="61"/>
      <c r="S159" s="62"/>
      <c r="T159" s="61"/>
      <c r="U159" s="61"/>
      <c r="V159" s="61"/>
      <c r="W159" s="61"/>
      <c r="X159" s="62"/>
      <c r="Y159" s="61"/>
      <c r="Z159" s="61"/>
      <c r="AA159" s="61"/>
      <c r="AB159" s="61"/>
      <c r="AC159" s="62"/>
      <c r="AD159" s="61"/>
      <c r="AE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  <c r="HK159" s="61"/>
      <c r="HL159" s="61"/>
      <c r="HM159" s="61"/>
      <c r="HN159" s="61"/>
      <c r="HO159" s="61"/>
      <c r="HP159" s="61"/>
      <c r="HQ159" s="61"/>
      <c r="HR159" s="61"/>
      <c r="HS159" s="61"/>
      <c r="HT159" s="61"/>
      <c r="HU159" s="61"/>
      <c r="HV159" s="61"/>
      <c r="HW159" s="61"/>
      <c r="HX159" s="61"/>
      <c r="HY159" s="61"/>
      <c r="HZ159" s="61"/>
      <c r="IA159" s="61"/>
      <c r="IB159" s="61"/>
      <c r="IC159" s="61"/>
      <c r="ID159" s="61"/>
      <c r="IE159" s="61"/>
      <c r="IF159" s="61"/>
      <c r="IG159" s="61"/>
      <c r="IH159" s="61"/>
      <c r="II159" s="61"/>
      <c r="IJ159" s="61"/>
      <c r="IK159" s="61"/>
      <c r="IL159" s="61"/>
      <c r="IM159" s="61"/>
      <c r="IN159" s="61"/>
      <c r="IO159" s="61"/>
      <c r="IP159" s="61"/>
      <c r="IQ159" s="61"/>
      <c r="IR159" s="61"/>
      <c r="IS159" s="61"/>
      <c r="IT159" s="61"/>
      <c r="IU159" s="61"/>
      <c r="IV159" s="61"/>
    </row>
    <row r="160" spans="1:256" ht="12">
      <c r="A160" s="61"/>
      <c r="B160" s="61"/>
      <c r="C160" s="61"/>
      <c r="D160" s="62"/>
      <c r="E160" s="61"/>
      <c r="F160" s="61"/>
      <c r="G160" s="61"/>
      <c r="H160" s="61"/>
      <c r="I160" s="62"/>
      <c r="J160" s="61"/>
      <c r="K160" s="61"/>
      <c r="L160" s="61"/>
      <c r="M160" s="61"/>
      <c r="N160" s="62"/>
      <c r="O160" s="61"/>
      <c r="P160" s="61"/>
      <c r="Q160" s="61"/>
      <c r="R160" s="61"/>
      <c r="S160" s="62"/>
      <c r="T160" s="61"/>
      <c r="U160" s="61"/>
      <c r="V160" s="61"/>
      <c r="W160" s="61"/>
      <c r="X160" s="62"/>
      <c r="Y160" s="61"/>
      <c r="Z160" s="61"/>
      <c r="AA160" s="61"/>
      <c r="AB160" s="61"/>
      <c r="AC160" s="62"/>
      <c r="AD160" s="61"/>
      <c r="AE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  <c r="HW160" s="61"/>
      <c r="HX160" s="61"/>
      <c r="HY160" s="61"/>
      <c r="HZ160" s="61"/>
      <c r="IA160" s="61"/>
      <c r="IB160" s="61"/>
      <c r="IC160" s="61"/>
      <c r="ID160" s="61"/>
      <c r="IE160" s="61"/>
      <c r="IF160" s="61"/>
      <c r="IG160" s="61"/>
      <c r="IH160" s="61"/>
      <c r="II160" s="61"/>
      <c r="IJ160" s="61"/>
      <c r="IK160" s="61"/>
      <c r="IL160" s="61"/>
      <c r="IM160" s="61"/>
      <c r="IN160" s="61"/>
      <c r="IO160" s="61"/>
      <c r="IP160" s="61"/>
      <c r="IQ160" s="61"/>
      <c r="IR160" s="61"/>
      <c r="IS160" s="61"/>
      <c r="IT160" s="61"/>
      <c r="IU160" s="61"/>
      <c r="IV160" s="61"/>
    </row>
    <row r="161" spans="1:256" ht="12">
      <c r="A161" s="61"/>
      <c r="B161" s="61"/>
      <c r="C161" s="61"/>
      <c r="D161" s="62"/>
      <c r="E161" s="61"/>
      <c r="F161" s="61"/>
      <c r="G161" s="61"/>
      <c r="H161" s="61"/>
      <c r="I161" s="62"/>
      <c r="J161" s="61"/>
      <c r="K161" s="61"/>
      <c r="L161" s="61"/>
      <c r="M161" s="61"/>
      <c r="N161" s="62"/>
      <c r="O161" s="61"/>
      <c r="P161" s="61"/>
      <c r="Q161" s="61"/>
      <c r="R161" s="61"/>
      <c r="S161" s="62"/>
      <c r="T161" s="61"/>
      <c r="U161" s="61"/>
      <c r="V161" s="61"/>
      <c r="W161" s="61"/>
      <c r="X161" s="62"/>
      <c r="Y161" s="61"/>
      <c r="Z161" s="61"/>
      <c r="AA161" s="61"/>
      <c r="AB161" s="61"/>
      <c r="AC161" s="62"/>
      <c r="AD161" s="61"/>
      <c r="AE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  <c r="HW161" s="61"/>
      <c r="HX161" s="61"/>
      <c r="HY161" s="61"/>
      <c r="HZ161" s="61"/>
      <c r="IA161" s="61"/>
      <c r="IB161" s="61"/>
      <c r="IC161" s="61"/>
      <c r="ID161" s="61"/>
      <c r="IE161" s="61"/>
      <c r="IF161" s="61"/>
      <c r="IG161" s="61"/>
      <c r="IH161" s="61"/>
      <c r="II161" s="61"/>
      <c r="IJ161" s="61"/>
      <c r="IK161" s="61"/>
      <c r="IL161" s="61"/>
      <c r="IM161" s="61"/>
      <c r="IN161" s="61"/>
      <c r="IO161" s="61"/>
      <c r="IP161" s="61"/>
      <c r="IQ161" s="61"/>
      <c r="IR161" s="61"/>
      <c r="IS161" s="61"/>
      <c r="IT161" s="61"/>
      <c r="IU161" s="61"/>
      <c r="IV161" s="61"/>
    </row>
    <row r="162" spans="1:256" ht="12">
      <c r="A162" s="61"/>
      <c r="B162" s="61"/>
      <c r="C162" s="61"/>
      <c r="D162" s="62"/>
      <c r="E162" s="61"/>
      <c r="F162" s="61"/>
      <c r="G162" s="61"/>
      <c r="H162" s="61"/>
      <c r="I162" s="62"/>
      <c r="J162" s="61"/>
      <c r="K162" s="61"/>
      <c r="L162" s="61"/>
      <c r="M162" s="61"/>
      <c r="N162" s="62"/>
      <c r="O162" s="61"/>
      <c r="P162" s="61"/>
      <c r="Q162" s="61"/>
      <c r="R162" s="61"/>
      <c r="S162" s="62"/>
      <c r="T162" s="61"/>
      <c r="U162" s="61"/>
      <c r="V162" s="61"/>
      <c r="W162" s="61"/>
      <c r="X162" s="62"/>
      <c r="Y162" s="61"/>
      <c r="Z162" s="61"/>
      <c r="AA162" s="61"/>
      <c r="AB162" s="61"/>
      <c r="AC162" s="62"/>
      <c r="AD162" s="61"/>
      <c r="AE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  <c r="HW162" s="61"/>
      <c r="HX162" s="61"/>
      <c r="HY162" s="61"/>
      <c r="HZ162" s="61"/>
      <c r="IA162" s="61"/>
      <c r="IB162" s="61"/>
      <c r="IC162" s="61"/>
      <c r="ID162" s="61"/>
      <c r="IE162" s="61"/>
      <c r="IF162" s="61"/>
      <c r="IG162" s="61"/>
      <c r="IH162" s="61"/>
      <c r="II162" s="61"/>
      <c r="IJ162" s="61"/>
      <c r="IK162" s="61"/>
      <c r="IL162" s="61"/>
      <c r="IM162" s="61"/>
      <c r="IN162" s="61"/>
      <c r="IO162" s="61"/>
      <c r="IP162" s="61"/>
      <c r="IQ162" s="61"/>
      <c r="IR162" s="61"/>
      <c r="IS162" s="61"/>
      <c r="IT162" s="61"/>
      <c r="IU162" s="61"/>
      <c r="IV162" s="61"/>
    </row>
    <row r="163" spans="1:256" ht="12">
      <c r="A163" s="61"/>
      <c r="B163" s="61"/>
      <c r="C163" s="61"/>
      <c r="D163" s="62"/>
      <c r="E163" s="61"/>
      <c r="F163" s="61"/>
      <c r="G163" s="61"/>
      <c r="H163" s="61"/>
      <c r="I163" s="62"/>
      <c r="J163" s="61"/>
      <c r="K163" s="61"/>
      <c r="L163" s="61"/>
      <c r="M163" s="61"/>
      <c r="N163" s="62"/>
      <c r="O163" s="61"/>
      <c r="P163" s="61"/>
      <c r="Q163" s="61"/>
      <c r="R163" s="61"/>
      <c r="S163" s="62"/>
      <c r="T163" s="61"/>
      <c r="U163" s="61"/>
      <c r="V163" s="61"/>
      <c r="W163" s="61"/>
      <c r="X163" s="62"/>
      <c r="Y163" s="61"/>
      <c r="Z163" s="61"/>
      <c r="AA163" s="61"/>
      <c r="AB163" s="61"/>
      <c r="AC163" s="62"/>
      <c r="AD163" s="61"/>
      <c r="AE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  <c r="IN163" s="61"/>
      <c r="IO163" s="61"/>
      <c r="IP163" s="61"/>
      <c r="IQ163" s="61"/>
      <c r="IR163" s="61"/>
      <c r="IS163" s="61"/>
      <c r="IT163" s="61"/>
      <c r="IU163" s="61"/>
      <c r="IV163" s="61"/>
    </row>
    <row r="164" spans="1:256" ht="12">
      <c r="A164" s="61"/>
      <c r="B164" s="61"/>
      <c r="C164" s="61"/>
      <c r="D164" s="62"/>
      <c r="E164" s="61"/>
      <c r="F164" s="61"/>
      <c r="G164" s="61"/>
      <c r="H164" s="61"/>
      <c r="I164" s="62"/>
      <c r="J164" s="61"/>
      <c r="K164" s="61"/>
      <c r="L164" s="61"/>
      <c r="M164" s="61"/>
      <c r="N164" s="62"/>
      <c r="O164" s="61"/>
      <c r="P164" s="61"/>
      <c r="Q164" s="61"/>
      <c r="R164" s="61"/>
      <c r="S164" s="62"/>
      <c r="T164" s="61"/>
      <c r="U164" s="61"/>
      <c r="V164" s="61"/>
      <c r="W164" s="61"/>
      <c r="X164" s="62"/>
      <c r="Y164" s="61"/>
      <c r="Z164" s="61"/>
      <c r="AA164" s="61"/>
      <c r="AB164" s="61"/>
      <c r="AC164" s="62"/>
      <c r="AD164" s="61"/>
      <c r="AE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  <c r="IO164" s="61"/>
      <c r="IP164" s="61"/>
      <c r="IQ164" s="61"/>
      <c r="IR164" s="61"/>
      <c r="IS164" s="61"/>
      <c r="IT164" s="61"/>
      <c r="IU164" s="61"/>
      <c r="IV164" s="61"/>
    </row>
    <row r="165" spans="1:256" ht="12">
      <c r="A165" s="61"/>
      <c r="B165" s="61"/>
      <c r="C165" s="61"/>
      <c r="D165" s="62"/>
      <c r="E165" s="61"/>
      <c r="F165" s="61"/>
      <c r="G165" s="61"/>
      <c r="H165" s="61"/>
      <c r="I165" s="62"/>
      <c r="J165" s="61"/>
      <c r="K165" s="61"/>
      <c r="L165" s="61"/>
      <c r="M165" s="61"/>
      <c r="N165" s="62"/>
      <c r="O165" s="61"/>
      <c r="P165" s="61"/>
      <c r="Q165" s="61"/>
      <c r="R165" s="61"/>
      <c r="S165" s="62"/>
      <c r="T165" s="61"/>
      <c r="U165" s="61"/>
      <c r="V165" s="61"/>
      <c r="W165" s="61"/>
      <c r="X165" s="62"/>
      <c r="Y165" s="61"/>
      <c r="Z165" s="61"/>
      <c r="AA165" s="61"/>
      <c r="AB165" s="61"/>
      <c r="AC165" s="62"/>
      <c r="AD165" s="61"/>
      <c r="AE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  <c r="HW165" s="61"/>
      <c r="HX165" s="61"/>
      <c r="HY165" s="61"/>
      <c r="HZ165" s="61"/>
      <c r="IA165" s="61"/>
      <c r="IB165" s="61"/>
      <c r="IC165" s="61"/>
      <c r="ID165" s="61"/>
      <c r="IE165" s="61"/>
      <c r="IF165" s="61"/>
      <c r="IG165" s="61"/>
      <c r="IH165" s="61"/>
      <c r="II165" s="61"/>
      <c r="IJ165" s="61"/>
      <c r="IK165" s="61"/>
      <c r="IL165" s="61"/>
      <c r="IM165" s="61"/>
      <c r="IN165" s="61"/>
      <c r="IO165" s="61"/>
      <c r="IP165" s="61"/>
      <c r="IQ165" s="61"/>
      <c r="IR165" s="61"/>
      <c r="IS165" s="61"/>
      <c r="IT165" s="61"/>
      <c r="IU165" s="61"/>
      <c r="IV165" s="61"/>
    </row>
    <row r="166" spans="1:256" ht="12">
      <c r="A166" s="61"/>
      <c r="B166" s="61"/>
      <c r="C166" s="61"/>
      <c r="D166" s="62"/>
      <c r="E166" s="61"/>
      <c r="F166" s="61"/>
      <c r="G166" s="61"/>
      <c r="H166" s="61"/>
      <c r="I166" s="62"/>
      <c r="J166" s="61"/>
      <c r="K166" s="61"/>
      <c r="L166" s="61"/>
      <c r="M166" s="61"/>
      <c r="N166" s="62"/>
      <c r="O166" s="61"/>
      <c r="P166" s="61"/>
      <c r="Q166" s="61"/>
      <c r="R166" s="61"/>
      <c r="S166" s="62"/>
      <c r="T166" s="61"/>
      <c r="U166" s="61"/>
      <c r="V166" s="61"/>
      <c r="W166" s="61"/>
      <c r="X166" s="62"/>
      <c r="Y166" s="61"/>
      <c r="Z166" s="61"/>
      <c r="AA166" s="61"/>
      <c r="AB166" s="61"/>
      <c r="AC166" s="62"/>
      <c r="AD166" s="61"/>
      <c r="AE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  <c r="IP166" s="61"/>
      <c r="IQ166" s="61"/>
      <c r="IR166" s="61"/>
      <c r="IS166" s="61"/>
      <c r="IT166" s="61"/>
      <c r="IU166" s="61"/>
      <c r="IV166" s="61"/>
    </row>
    <row r="167" spans="1:256" ht="12">
      <c r="A167" s="61"/>
      <c r="B167" s="61"/>
      <c r="C167" s="61"/>
      <c r="D167" s="62"/>
      <c r="E167" s="61"/>
      <c r="F167" s="61"/>
      <c r="G167" s="61"/>
      <c r="H167" s="61"/>
      <c r="I167" s="62"/>
      <c r="J167" s="61"/>
      <c r="K167" s="61"/>
      <c r="L167" s="61"/>
      <c r="M167" s="61"/>
      <c r="N167" s="62"/>
      <c r="O167" s="61"/>
      <c r="P167" s="61"/>
      <c r="Q167" s="61"/>
      <c r="R167" s="61"/>
      <c r="S167" s="62"/>
      <c r="T167" s="61"/>
      <c r="U167" s="61"/>
      <c r="V167" s="61"/>
      <c r="W167" s="61"/>
      <c r="X167" s="62"/>
      <c r="Y167" s="61"/>
      <c r="Z167" s="61"/>
      <c r="AA167" s="61"/>
      <c r="AB167" s="61"/>
      <c r="AC167" s="62"/>
      <c r="AD167" s="61"/>
      <c r="AE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61"/>
      <c r="FA167" s="61"/>
      <c r="FB167" s="61"/>
      <c r="FC167" s="61"/>
      <c r="FD167" s="61"/>
      <c r="FE167" s="61"/>
      <c r="FF167" s="61"/>
      <c r="FG167" s="61"/>
      <c r="FH167" s="61"/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  <c r="HK167" s="61"/>
      <c r="HL167" s="61"/>
      <c r="HM167" s="61"/>
      <c r="HN167" s="61"/>
      <c r="HO167" s="61"/>
      <c r="HP167" s="61"/>
      <c r="HQ167" s="61"/>
      <c r="HR167" s="61"/>
      <c r="HS167" s="61"/>
      <c r="HT167" s="61"/>
      <c r="HU167" s="61"/>
      <c r="HV167" s="61"/>
      <c r="HW167" s="61"/>
      <c r="HX167" s="61"/>
      <c r="HY167" s="61"/>
      <c r="HZ167" s="61"/>
      <c r="IA167" s="61"/>
      <c r="IB167" s="61"/>
      <c r="IC167" s="61"/>
      <c r="ID167" s="61"/>
      <c r="IE167" s="61"/>
      <c r="IF167" s="61"/>
      <c r="IG167" s="61"/>
      <c r="IH167" s="61"/>
      <c r="II167" s="61"/>
      <c r="IJ167" s="61"/>
      <c r="IK167" s="61"/>
      <c r="IL167" s="61"/>
      <c r="IM167" s="61"/>
      <c r="IN167" s="61"/>
      <c r="IO167" s="61"/>
      <c r="IP167" s="61"/>
      <c r="IQ167" s="61"/>
      <c r="IR167" s="61"/>
      <c r="IS167" s="61"/>
      <c r="IT167" s="61"/>
      <c r="IU167" s="61"/>
      <c r="IV167" s="61"/>
    </row>
    <row r="168" spans="1:256" ht="12">
      <c r="A168" s="61"/>
      <c r="B168" s="61"/>
      <c r="C168" s="61"/>
      <c r="D168" s="62"/>
      <c r="E168" s="61"/>
      <c r="F168" s="61"/>
      <c r="G168" s="61"/>
      <c r="H168" s="61"/>
      <c r="I168" s="62"/>
      <c r="J168" s="61"/>
      <c r="K168" s="61"/>
      <c r="L168" s="61"/>
      <c r="M168" s="61"/>
      <c r="N168" s="62"/>
      <c r="O168" s="61"/>
      <c r="P168" s="61"/>
      <c r="Q168" s="61"/>
      <c r="R168" s="61"/>
      <c r="S168" s="62"/>
      <c r="T168" s="61"/>
      <c r="U168" s="61"/>
      <c r="V168" s="61"/>
      <c r="W168" s="61"/>
      <c r="X168" s="62"/>
      <c r="Y168" s="61"/>
      <c r="Z168" s="61"/>
      <c r="AA168" s="61"/>
      <c r="AB168" s="61"/>
      <c r="AC168" s="62"/>
      <c r="AD168" s="61"/>
      <c r="AE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1"/>
      <c r="EZ168" s="61"/>
      <c r="FA168" s="61"/>
      <c r="FB168" s="61"/>
      <c r="FC168" s="61"/>
      <c r="FD168" s="61"/>
      <c r="FE168" s="61"/>
      <c r="FF168" s="61"/>
      <c r="FG168" s="61"/>
      <c r="FH168" s="61"/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61"/>
      <c r="GY168" s="61"/>
      <c r="GZ168" s="61"/>
      <c r="HA168" s="61"/>
      <c r="HB168" s="61"/>
      <c r="HC168" s="61"/>
      <c r="HD168" s="61"/>
      <c r="HE168" s="61"/>
      <c r="HF168" s="61"/>
      <c r="HG168" s="61"/>
      <c r="HH168" s="61"/>
      <c r="HI168" s="61"/>
      <c r="HJ168" s="61"/>
      <c r="HK168" s="61"/>
      <c r="HL168" s="61"/>
      <c r="HM168" s="61"/>
      <c r="HN168" s="61"/>
      <c r="HO168" s="61"/>
      <c r="HP168" s="61"/>
      <c r="HQ168" s="61"/>
      <c r="HR168" s="61"/>
      <c r="HS168" s="61"/>
      <c r="HT168" s="61"/>
      <c r="HU168" s="61"/>
      <c r="HV168" s="61"/>
      <c r="HW168" s="61"/>
      <c r="HX168" s="61"/>
      <c r="HY168" s="61"/>
      <c r="HZ168" s="61"/>
      <c r="IA168" s="61"/>
      <c r="IB168" s="61"/>
      <c r="IC168" s="61"/>
      <c r="ID168" s="61"/>
      <c r="IE168" s="61"/>
      <c r="IF168" s="61"/>
      <c r="IG168" s="61"/>
      <c r="IH168" s="61"/>
      <c r="II168" s="61"/>
      <c r="IJ168" s="61"/>
      <c r="IK168" s="61"/>
      <c r="IL168" s="61"/>
      <c r="IM168" s="61"/>
      <c r="IN168" s="61"/>
      <c r="IO168" s="61"/>
      <c r="IP168" s="61"/>
      <c r="IQ168" s="61"/>
      <c r="IR168" s="61"/>
      <c r="IS168" s="61"/>
      <c r="IT168" s="61"/>
      <c r="IU168" s="61"/>
      <c r="IV168" s="61"/>
    </row>
    <row r="169" spans="1:256" ht="12">
      <c r="A169" s="61"/>
      <c r="B169" s="61"/>
      <c r="C169" s="61"/>
      <c r="D169" s="62"/>
      <c r="E169" s="61"/>
      <c r="F169" s="61"/>
      <c r="G169" s="61"/>
      <c r="H169" s="61"/>
      <c r="I169" s="62"/>
      <c r="J169" s="61"/>
      <c r="K169" s="61"/>
      <c r="L169" s="61"/>
      <c r="M169" s="61"/>
      <c r="N169" s="62"/>
      <c r="O169" s="61"/>
      <c r="P169" s="61"/>
      <c r="Q169" s="61"/>
      <c r="R169" s="61"/>
      <c r="S169" s="62"/>
      <c r="T169" s="61"/>
      <c r="U169" s="61"/>
      <c r="V169" s="61"/>
      <c r="W169" s="61"/>
      <c r="X169" s="62"/>
      <c r="Y169" s="61"/>
      <c r="Z169" s="61"/>
      <c r="AA169" s="61"/>
      <c r="AB169" s="61"/>
      <c r="AC169" s="62"/>
      <c r="AD169" s="61"/>
      <c r="AE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1"/>
      <c r="EZ169" s="61"/>
      <c r="FA169" s="61"/>
      <c r="FB169" s="61"/>
      <c r="FC169" s="61"/>
      <c r="FD169" s="61"/>
      <c r="FE169" s="61"/>
      <c r="FF169" s="61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  <c r="HK169" s="61"/>
      <c r="HL169" s="61"/>
      <c r="HM169" s="61"/>
      <c r="HN169" s="61"/>
      <c r="HO169" s="61"/>
      <c r="HP169" s="61"/>
      <c r="HQ169" s="61"/>
      <c r="HR169" s="61"/>
      <c r="HS169" s="61"/>
      <c r="HT169" s="61"/>
      <c r="HU169" s="61"/>
      <c r="HV169" s="61"/>
      <c r="HW169" s="61"/>
      <c r="HX169" s="61"/>
      <c r="HY169" s="61"/>
      <c r="HZ169" s="61"/>
      <c r="IA169" s="61"/>
      <c r="IB169" s="61"/>
      <c r="IC169" s="61"/>
      <c r="ID169" s="61"/>
      <c r="IE169" s="61"/>
      <c r="IF169" s="61"/>
      <c r="IG169" s="61"/>
      <c r="IH169" s="61"/>
      <c r="II169" s="61"/>
      <c r="IJ169" s="61"/>
      <c r="IK169" s="61"/>
      <c r="IL169" s="61"/>
      <c r="IM169" s="61"/>
      <c r="IN169" s="61"/>
      <c r="IO169" s="61"/>
      <c r="IP169" s="61"/>
      <c r="IQ169" s="61"/>
      <c r="IR169" s="61"/>
      <c r="IS169" s="61"/>
      <c r="IT169" s="61"/>
      <c r="IU169" s="61"/>
      <c r="IV169" s="61"/>
    </row>
    <row r="170" spans="1:256" ht="12">
      <c r="A170" s="61"/>
      <c r="B170" s="61"/>
      <c r="C170" s="61"/>
      <c r="D170" s="62"/>
      <c r="E170" s="61"/>
      <c r="F170" s="61"/>
      <c r="G170" s="61"/>
      <c r="H170" s="61"/>
      <c r="I170" s="62"/>
      <c r="J170" s="61"/>
      <c r="K170" s="61"/>
      <c r="L170" s="61"/>
      <c r="M170" s="61"/>
      <c r="N170" s="62"/>
      <c r="O170" s="61"/>
      <c r="P170" s="61"/>
      <c r="Q170" s="61"/>
      <c r="R170" s="61"/>
      <c r="S170" s="62"/>
      <c r="T170" s="61"/>
      <c r="U170" s="61"/>
      <c r="V170" s="61"/>
      <c r="W170" s="61"/>
      <c r="X170" s="62"/>
      <c r="Y170" s="61"/>
      <c r="Z170" s="61"/>
      <c r="AA170" s="61"/>
      <c r="AB170" s="61"/>
      <c r="AC170" s="62"/>
      <c r="AD170" s="61"/>
      <c r="AE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61"/>
      <c r="HM170" s="61"/>
      <c r="HN170" s="61"/>
      <c r="HO170" s="61"/>
      <c r="HP170" s="61"/>
      <c r="HQ170" s="61"/>
      <c r="HR170" s="61"/>
      <c r="HS170" s="61"/>
      <c r="HT170" s="61"/>
      <c r="HU170" s="61"/>
      <c r="HV170" s="61"/>
      <c r="HW170" s="61"/>
      <c r="HX170" s="61"/>
      <c r="HY170" s="61"/>
      <c r="HZ170" s="61"/>
      <c r="IA170" s="61"/>
      <c r="IB170" s="61"/>
      <c r="IC170" s="61"/>
      <c r="ID170" s="61"/>
      <c r="IE170" s="61"/>
      <c r="IF170" s="61"/>
      <c r="IG170" s="61"/>
      <c r="IH170" s="61"/>
      <c r="II170" s="61"/>
      <c r="IJ170" s="61"/>
      <c r="IK170" s="61"/>
      <c r="IL170" s="61"/>
      <c r="IM170" s="61"/>
      <c r="IN170" s="61"/>
      <c r="IO170" s="61"/>
      <c r="IP170" s="61"/>
      <c r="IQ170" s="61"/>
      <c r="IR170" s="61"/>
      <c r="IS170" s="61"/>
      <c r="IT170" s="61"/>
      <c r="IU170" s="61"/>
      <c r="IV170" s="61"/>
    </row>
    <row r="171" spans="1:256" ht="12">
      <c r="A171" s="61"/>
      <c r="B171" s="61"/>
      <c r="C171" s="61"/>
      <c r="D171" s="62"/>
      <c r="E171" s="61"/>
      <c r="F171" s="61"/>
      <c r="G171" s="61"/>
      <c r="H171" s="61"/>
      <c r="I171" s="62"/>
      <c r="J171" s="61"/>
      <c r="K171" s="61"/>
      <c r="L171" s="61"/>
      <c r="M171" s="61"/>
      <c r="N171" s="62"/>
      <c r="O171" s="61"/>
      <c r="P171" s="61"/>
      <c r="Q171" s="61"/>
      <c r="R171" s="61"/>
      <c r="S171" s="62"/>
      <c r="T171" s="61"/>
      <c r="U171" s="61"/>
      <c r="V171" s="61"/>
      <c r="W171" s="61"/>
      <c r="X171" s="62"/>
      <c r="Y171" s="61"/>
      <c r="Z171" s="61"/>
      <c r="AA171" s="61"/>
      <c r="AB171" s="61"/>
      <c r="AC171" s="62"/>
      <c r="AD171" s="61"/>
      <c r="AE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/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1"/>
      <c r="EZ171" s="61"/>
      <c r="FA171" s="61"/>
      <c r="FB171" s="61"/>
      <c r="FC171" s="61"/>
      <c r="FD171" s="61"/>
      <c r="FE171" s="61"/>
      <c r="FF171" s="61"/>
      <c r="FG171" s="61"/>
      <c r="FH171" s="61"/>
      <c r="FI171" s="61"/>
      <c r="FJ171" s="61"/>
      <c r="FK171" s="61"/>
      <c r="FL171" s="61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/>
      <c r="GO171" s="61"/>
      <c r="GP171" s="61"/>
      <c r="GQ171" s="61"/>
      <c r="GR171" s="61"/>
      <c r="GS171" s="61"/>
      <c r="GT171" s="61"/>
      <c r="GU171" s="61"/>
      <c r="GV171" s="61"/>
      <c r="GW171" s="61"/>
      <c r="GX171" s="61"/>
      <c r="GY171" s="61"/>
      <c r="GZ171" s="61"/>
      <c r="HA171" s="61"/>
      <c r="HB171" s="61"/>
      <c r="HC171" s="61"/>
      <c r="HD171" s="61"/>
      <c r="HE171" s="61"/>
      <c r="HF171" s="61"/>
      <c r="HG171" s="61"/>
      <c r="HH171" s="61"/>
      <c r="HI171" s="61"/>
      <c r="HJ171" s="61"/>
      <c r="HK171" s="61"/>
      <c r="HL171" s="61"/>
      <c r="HM171" s="61"/>
      <c r="HN171" s="61"/>
      <c r="HO171" s="61"/>
      <c r="HP171" s="61"/>
      <c r="HQ171" s="61"/>
      <c r="HR171" s="61"/>
      <c r="HS171" s="61"/>
      <c r="HT171" s="61"/>
      <c r="HU171" s="61"/>
      <c r="HV171" s="61"/>
      <c r="HW171" s="61"/>
      <c r="HX171" s="61"/>
      <c r="HY171" s="61"/>
      <c r="HZ171" s="61"/>
      <c r="IA171" s="61"/>
      <c r="IB171" s="61"/>
      <c r="IC171" s="61"/>
      <c r="ID171" s="61"/>
      <c r="IE171" s="61"/>
      <c r="IF171" s="61"/>
      <c r="IG171" s="61"/>
      <c r="IH171" s="61"/>
      <c r="II171" s="61"/>
      <c r="IJ171" s="61"/>
      <c r="IK171" s="61"/>
      <c r="IL171" s="61"/>
      <c r="IM171" s="61"/>
      <c r="IN171" s="61"/>
      <c r="IO171" s="61"/>
      <c r="IP171" s="61"/>
      <c r="IQ171" s="61"/>
      <c r="IR171" s="61"/>
      <c r="IS171" s="61"/>
      <c r="IT171" s="61"/>
      <c r="IU171" s="61"/>
      <c r="IV171" s="61"/>
    </row>
    <row r="172" spans="1:256" ht="12">
      <c r="A172" s="61"/>
      <c r="B172" s="61"/>
      <c r="C172" s="61"/>
      <c r="D172" s="62"/>
      <c r="E172" s="61"/>
      <c r="F172" s="61"/>
      <c r="G172" s="61"/>
      <c r="H172" s="61"/>
      <c r="I172" s="62"/>
      <c r="J172" s="61"/>
      <c r="K172" s="61"/>
      <c r="L172" s="61"/>
      <c r="M172" s="61"/>
      <c r="N172" s="62"/>
      <c r="O172" s="61"/>
      <c r="P172" s="61"/>
      <c r="Q172" s="61"/>
      <c r="R172" s="61"/>
      <c r="S172" s="62"/>
      <c r="T172" s="61"/>
      <c r="U172" s="61"/>
      <c r="V172" s="61"/>
      <c r="W172" s="61"/>
      <c r="X172" s="62"/>
      <c r="Y172" s="61"/>
      <c r="Z172" s="61"/>
      <c r="AA172" s="61"/>
      <c r="AB172" s="61"/>
      <c r="AC172" s="62"/>
      <c r="AD172" s="61"/>
      <c r="AE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1"/>
      <c r="EZ172" s="61"/>
      <c r="FA172" s="61"/>
      <c r="FB172" s="61"/>
      <c r="FC172" s="61"/>
      <c r="FD172" s="61"/>
      <c r="FE172" s="61"/>
      <c r="FF172" s="61"/>
      <c r="FG172" s="61"/>
      <c r="FH172" s="61"/>
      <c r="FI172" s="61"/>
      <c r="FJ172" s="61"/>
      <c r="FK172" s="61"/>
      <c r="FL172" s="61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  <c r="GF172" s="61"/>
      <c r="GG172" s="61"/>
      <c r="GH172" s="61"/>
      <c r="GI172" s="61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61"/>
      <c r="GY172" s="61"/>
      <c r="GZ172" s="61"/>
      <c r="HA172" s="61"/>
      <c r="HB172" s="61"/>
      <c r="HC172" s="61"/>
      <c r="HD172" s="61"/>
      <c r="HE172" s="61"/>
      <c r="HF172" s="61"/>
      <c r="HG172" s="61"/>
      <c r="HH172" s="61"/>
      <c r="HI172" s="61"/>
      <c r="HJ172" s="61"/>
      <c r="HK172" s="61"/>
      <c r="HL172" s="61"/>
      <c r="HM172" s="61"/>
      <c r="HN172" s="61"/>
      <c r="HO172" s="61"/>
      <c r="HP172" s="61"/>
      <c r="HQ172" s="61"/>
      <c r="HR172" s="61"/>
      <c r="HS172" s="61"/>
      <c r="HT172" s="61"/>
      <c r="HU172" s="61"/>
      <c r="HV172" s="61"/>
      <c r="HW172" s="61"/>
      <c r="HX172" s="61"/>
      <c r="HY172" s="61"/>
      <c r="HZ172" s="61"/>
      <c r="IA172" s="61"/>
      <c r="IB172" s="61"/>
      <c r="IC172" s="61"/>
      <c r="ID172" s="61"/>
      <c r="IE172" s="61"/>
      <c r="IF172" s="61"/>
      <c r="IG172" s="61"/>
      <c r="IH172" s="61"/>
      <c r="II172" s="61"/>
      <c r="IJ172" s="61"/>
      <c r="IK172" s="61"/>
      <c r="IL172" s="61"/>
      <c r="IM172" s="61"/>
      <c r="IN172" s="61"/>
      <c r="IO172" s="61"/>
      <c r="IP172" s="61"/>
      <c r="IQ172" s="61"/>
      <c r="IR172" s="61"/>
      <c r="IS172" s="61"/>
      <c r="IT172" s="61"/>
      <c r="IU172" s="61"/>
      <c r="IV172" s="61"/>
    </row>
    <row r="173" spans="1:256" ht="12">
      <c r="A173" s="61"/>
      <c r="B173" s="61"/>
      <c r="C173" s="61"/>
      <c r="D173" s="62"/>
      <c r="E173" s="61"/>
      <c r="F173" s="61"/>
      <c r="G173" s="61"/>
      <c r="H173" s="61"/>
      <c r="I173" s="62"/>
      <c r="J173" s="61"/>
      <c r="K173" s="61"/>
      <c r="L173" s="61"/>
      <c r="M173" s="61"/>
      <c r="N173" s="62"/>
      <c r="O173" s="61"/>
      <c r="P173" s="61"/>
      <c r="Q173" s="61"/>
      <c r="R173" s="61"/>
      <c r="S173" s="62"/>
      <c r="T173" s="61"/>
      <c r="U173" s="61"/>
      <c r="V173" s="61"/>
      <c r="W173" s="61"/>
      <c r="X173" s="62"/>
      <c r="Y173" s="61"/>
      <c r="Z173" s="61"/>
      <c r="AA173" s="61"/>
      <c r="AB173" s="61"/>
      <c r="AC173" s="62"/>
      <c r="AD173" s="61"/>
      <c r="AE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1"/>
      <c r="FG173" s="61"/>
      <c r="FH173" s="61"/>
      <c r="FI173" s="61"/>
      <c r="FJ173" s="61"/>
      <c r="FK173" s="61"/>
      <c r="FL173" s="61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  <c r="HA173" s="61"/>
      <c r="HB173" s="61"/>
      <c r="HC173" s="61"/>
      <c r="HD173" s="61"/>
      <c r="HE173" s="61"/>
      <c r="HF173" s="61"/>
      <c r="HG173" s="61"/>
      <c r="HH173" s="61"/>
      <c r="HI173" s="61"/>
      <c r="HJ173" s="61"/>
      <c r="HK173" s="61"/>
      <c r="HL173" s="61"/>
      <c r="HM173" s="61"/>
      <c r="HN173" s="61"/>
      <c r="HO173" s="61"/>
      <c r="HP173" s="61"/>
      <c r="HQ173" s="61"/>
      <c r="HR173" s="61"/>
      <c r="HS173" s="61"/>
      <c r="HT173" s="61"/>
      <c r="HU173" s="61"/>
      <c r="HV173" s="61"/>
      <c r="HW173" s="61"/>
      <c r="HX173" s="61"/>
      <c r="HY173" s="61"/>
      <c r="HZ173" s="61"/>
      <c r="IA173" s="61"/>
      <c r="IB173" s="61"/>
      <c r="IC173" s="61"/>
      <c r="ID173" s="61"/>
      <c r="IE173" s="61"/>
      <c r="IF173" s="61"/>
      <c r="IG173" s="61"/>
      <c r="IH173" s="61"/>
      <c r="II173" s="61"/>
      <c r="IJ173" s="61"/>
      <c r="IK173" s="61"/>
      <c r="IL173" s="61"/>
      <c r="IM173" s="61"/>
      <c r="IN173" s="61"/>
      <c r="IO173" s="61"/>
      <c r="IP173" s="61"/>
      <c r="IQ173" s="61"/>
      <c r="IR173" s="61"/>
      <c r="IS173" s="61"/>
      <c r="IT173" s="61"/>
      <c r="IU173" s="61"/>
      <c r="IV173" s="61"/>
    </row>
    <row r="174" spans="1:256" ht="12">
      <c r="A174" s="61"/>
      <c r="B174" s="61"/>
      <c r="C174" s="61"/>
      <c r="D174" s="62"/>
      <c r="E174" s="61"/>
      <c r="F174" s="61"/>
      <c r="G174" s="61"/>
      <c r="H174" s="61"/>
      <c r="I174" s="62"/>
      <c r="J174" s="61"/>
      <c r="K174" s="61"/>
      <c r="L174" s="61"/>
      <c r="M174" s="61"/>
      <c r="N174" s="62"/>
      <c r="O174" s="61"/>
      <c r="P174" s="61"/>
      <c r="Q174" s="61"/>
      <c r="R174" s="61"/>
      <c r="S174" s="62"/>
      <c r="T174" s="61"/>
      <c r="U174" s="61"/>
      <c r="V174" s="61"/>
      <c r="W174" s="61"/>
      <c r="X174" s="62"/>
      <c r="Y174" s="61"/>
      <c r="Z174" s="61"/>
      <c r="AA174" s="61"/>
      <c r="AB174" s="61"/>
      <c r="AC174" s="62"/>
      <c r="AD174" s="61"/>
      <c r="AE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1"/>
      <c r="FF174" s="61"/>
      <c r="FG174" s="61"/>
      <c r="FH174" s="61"/>
      <c r="FI174" s="61"/>
      <c r="FJ174" s="61"/>
      <c r="FK174" s="61"/>
      <c r="FL174" s="61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61"/>
      <c r="GY174" s="61"/>
      <c r="GZ174" s="61"/>
      <c r="HA174" s="61"/>
      <c r="HB174" s="61"/>
      <c r="HC174" s="61"/>
      <c r="HD174" s="61"/>
      <c r="HE174" s="61"/>
      <c r="HF174" s="61"/>
      <c r="HG174" s="61"/>
      <c r="HH174" s="61"/>
      <c r="HI174" s="61"/>
      <c r="HJ174" s="61"/>
      <c r="HK174" s="61"/>
      <c r="HL174" s="61"/>
      <c r="HM174" s="61"/>
      <c r="HN174" s="61"/>
      <c r="HO174" s="61"/>
      <c r="HP174" s="61"/>
      <c r="HQ174" s="61"/>
      <c r="HR174" s="61"/>
      <c r="HS174" s="61"/>
      <c r="HT174" s="61"/>
      <c r="HU174" s="61"/>
      <c r="HV174" s="61"/>
      <c r="HW174" s="61"/>
      <c r="HX174" s="61"/>
      <c r="HY174" s="61"/>
      <c r="HZ174" s="61"/>
      <c r="IA174" s="61"/>
      <c r="IB174" s="61"/>
      <c r="IC174" s="61"/>
      <c r="ID174" s="61"/>
      <c r="IE174" s="61"/>
      <c r="IF174" s="61"/>
      <c r="IG174" s="61"/>
      <c r="IH174" s="61"/>
      <c r="II174" s="61"/>
      <c r="IJ174" s="61"/>
      <c r="IK174" s="61"/>
      <c r="IL174" s="61"/>
      <c r="IM174" s="61"/>
      <c r="IN174" s="61"/>
      <c r="IO174" s="61"/>
      <c r="IP174" s="61"/>
      <c r="IQ174" s="61"/>
      <c r="IR174" s="61"/>
      <c r="IS174" s="61"/>
      <c r="IT174" s="61"/>
      <c r="IU174" s="61"/>
      <c r="IV174" s="61"/>
    </row>
    <row r="175" spans="1:256" ht="12">
      <c r="A175" s="61"/>
      <c r="B175" s="61"/>
      <c r="C175" s="61"/>
      <c r="D175" s="62"/>
      <c r="E175" s="61"/>
      <c r="F175" s="61"/>
      <c r="G175" s="61"/>
      <c r="H175" s="61"/>
      <c r="I175" s="62"/>
      <c r="J175" s="61"/>
      <c r="K175" s="61"/>
      <c r="L175" s="61"/>
      <c r="M175" s="61"/>
      <c r="N175" s="62"/>
      <c r="O175" s="61"/>
      <c r="P175" s="61"/>
      <c r="Q175" s="61"/>
      <c r="R175" s="61"/>
      <c r="S175" s="62"/>
      <c r="T175" s="61"/>
      <c r="U175" s="61"/>
      <c r="V175" s="61"/>
      <c r="W175" s="61"/>
      <c r="X175" s="62"/>
      <c r="Y175" s="61"/>
      <c r="Z175" s="61"/>
      <c r="AA175" s="61"/>
      <c r="AB175" s="61"/>
      <c r="AC175" s="62"/>
      <c r="AD175" s="61"/>
      <c r="AE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61"/>
      <c r="FA175" s="61"/>
      <c r="FB175" s="61"/>
      <c r="FC175" s="61"/>
      <c r="FD175" s="61"/>
      <c r="FE175" s="61"/>
      <c r="FF175" s="61"/>
      <c r="FG175" s="61"/>
      <c r="FH175" s="61"/>
      <c r="FI175" s="61"/>
      <c r="FJ175" s="61"/>
      <c r="FK175" s="61"/>
      <c r="FL175" s="61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  <c r="GO175" s="61"/>
      <c r="GP175" s="61"/>
      <c r="GQ175" s="61"/>
      <c r="GR175" s="61"/>
      <c r="GS175" s="61"/>
      <c r="GT175" s="61"/>
      <c r="GU175" s="61"/>
      <c r="GV175" s="61"/>
      <c r="GW175" s="61"/>
      <c r="GX175" s="61"/>
      <c r="GY175" s="61"/>
      <c r="GZ175" s="61"/>
      <c r="HA175" s="61"/>
      <c r="HB175" s="61"/>
      <c r="HC175" s="61"/>
      <c r="HD175" s="61"/>
      <c r="HE175" s="61"/>
      <c r="HF175" s="61"/>
      <c r="HG175" s="61"/>
      <c r="HH175" s="61"/>
      <c r="HI175" s="61"/>
      <c r="HJ175" s="61"/>
      <c r="HK175" s="61"/>
      <c r="HL175" s="61"/>
      <c r="HM175" s="61"/>
      <c r="HN175" s="61"/>
      <c r="HO175" s="61"/>
      <c r="HP175" s="61"/>
      <c r="HQ175" s="61"/>
      <c r="HR175" s="61"/>
      <c r="HS175" s="61"/>
      <c r="HT175" s="61"/>
      <c r="HU175" s="61"/>
      <c r="HV175" s="61"/>
      <c r="HW175" s="61"/>
      <c r="HX175" s="61"/>
      <c r="HY175" s="61"/>
      <c r="HZ175" s="61"/>
      <c r="IA175" s="61"/>
      <c r="IB175" s="61"/>
      <c r="IC175" s="61"/>
      <c r="ID175" s="61"/>
      <c r="IE175" s="61"/>
      <c r="IF175" s="61"/>
      <c r="IG175" s="61"/>
      <c r="IH175" s="61"/>
      <c r="II175" s="61"/>
      <c r="IJ175" s="61"/>
      <c r="IK175" s="61"/>
      <c r="IL175" s="61"/>
      <c r="IM175" s="61"/>
      <c r="IN175" s="61"/>
      <c r="IO175" s="61"/>
      <c r="IP175" s="61"/>
      <c r="IQ175" s="61"/>
      <c r="IR175" s="61"/>
      <c r="IS175" s="61"/>
      <c r="IT175" s="61"/>
      <c r="IU175" s="61"/>
      <c r="IV175" s="61"/>
    </row>
    <row r="176" spans="1:256" ht="12">
      <c r="A176" s="61"/>
      <c r="B176" s="61"/>
      <c r="C176" s="61"/>
      <c r="D176" s="62"/>
      <c r="E176" s="61"/>
      <c r="F176" s="61"/>
      <c r="G176" s="61"/>
      <c r="H176" s="61"/>
      <c r="I176" s="62"/>
      <c r="J176" s="61"/>
      <c r="K176" s="61"/>
      <c r="L176" s="61"/>
      <c r="M176" s="61"/>
      <c r="N176" s="62"/>
      <c r="O176" s="61"/>
      <c r="P176" s="61"/>
      <c r="Q176" s="61"/>
      <c r="R176" s="61"/>
      <c r="S176" s="62"/>
      <c r="T176" s="61"/>
      <c r="U176" s="61"/>
      <c r="V176" s="61"/>
      <c r="W176" s="61"/>
      <c r="X176" s="62"/>
      <c r="Y176" s="61"/>
      <c r="Z176" s="61"/>
      <c r="AA176" s="61"/>
      <c r="AB176" s="61"/>
      <c r="AC176" s="62"/>
      <c r="AD176" s="61"/>
      <c r="AE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  <c r="HA176" s="61"/>
      <c r="HB176" s="61"/>
      <c r="HC176" s="61"/>
      <c r="HD176" s="61"/>
      <c r="HE176" s="61"/>
      <c r="HF176" s="61"/>
      <c r="HG176" s="61"/>
      <c r="HH176" s="61"/>
      <c r="HI176" s="61"/>
      <c r="HJ176" s="61"/>
      <c r="HK176" s="61"/>
      <c r="HL176" s="61"/>
      <c r="HM176" s="61"/>
      <c r="HN176" s="61"/>
      <c r="HO176" s="61"/>
      <c r="HP176" s="61"/>
      <c r="HQ176" s="61"/>
      <c r="HR176" s="61"/>
      <c r="HS176" s="61"/>
      <c r="HT176" s="61"/>
      <c r="HU176" s="61"/>
      <c r="HV176" s="61"/>
      <c r="HW176" s="61"/>
      <c r="HX176" s="61"/>
      <c r="HY176" s="61"/>
      <c r="HZ176" s="61"/>
      <c r="IA176" s="61"/>
      <c r="IB176" s="61"/>
      <c r="IC176" s="61"/>
      <c r="ID176" s="61"/>
      <c r="IE176" s="61"/>
      <c r="IF176" s="61"/>
      <c r="IG176" s="61"/>
      <c r="IH176" s="61"/>
      <c r="II176" s="61"/>
      <c r="IJ176" s="61"/>
      <c r="IK176" s="61"/>
      <c r="IL176" s="61"/>
      <c r="IM176" s="61"/>
      <c r="IN176" s="61"/>
      <c r="IO176" s="61"/>
      <c r="IP176" s="61"/>
      <c r="IQ176" s="61"/>
      <c r="IR176" s="61"/>
      <c r="IS176" s="61"/>
      <c r="IT176" s="61"/>
      <c r="IU176" s="61"/>
      <c r="IV176" s="61"/>
    </row>
    <row r="177" spans="1:256" ht="12">
      <c r="A177" s="61"/>
      <c r="B177" s="61"/>
      <c r="C177" s="61"/>
      <c r="D177" s="62"/>
      <c r="E177" s="61"/>
      <c r="F177" s="61"/>
      <c r="G177" s="61"/>
      <c r="H177" s="61"/>
      <c r="I177" s="62"/>
      <c r="J177" s="61"/>
      <c r="K177" s="61"/>
      <c r="L177" s="61"/>
      <c r="M177" s="61"/>
      <c r="N177" s="62"/>
      <c r="O177" s="61"/>
      <c r="P177" s="61"/>
      <c r="Q177" s="61"/>
      <c r="R177" s="61"/>
      <c r="S177" s="62"/>
      <c r="T177" s="61"/>
      <c r="U177" s="61"/>
      <c r="V177" s="61"/>
      <c r="W177" s="61"/>
      <c r="X177" s="62"/>
      <c r="Y177" s="61"/>
      <c r="Z177" s="61"/>
      <c r="AA177" s="61"/>
      <c r="AB177" s="61"/>
      <c r="AC177" s="62"/>
      <c r="AD177" s="61"/>
      <c r="AE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/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  <c r="EX177" s="61"/>
      <c r="EY177" s="61"/>
      <c r="EZ177" s="61"/>
      <c r="FA177" s="61"/>
      <c r="FB177" s="61"/>
      <c r="FC177" s="61"/>
      <c r="FD177" s="61"/>
      <c r="FE177" s="61"/>
      <c r="FF177" s="61"/>
      <c r="FG177" s="61"/>
      <c r="FH177" s="61"/>
      <c r="FI177" s="61"/>
      <c r="FJ177" s="61"/>
      <c r="FK177" s="61"/>
      <c r="FL177" s="61"/>
      <c r="FM177" s="61"/>
      <c r="FN177" s="61"/>
      <c r="FO177" s="61"/>
      <c r="FP177" s="61"/>
      <c r="FQ177" s="61"/>
      <c r="FR177" s="61"/>
      <c r="FS177" s="61"/>
      <c r="FT177" s="61"/>
      <c r="FU177" s="61"/>
      <c r="FV177" s="61"/>
      <c r="FW177" s="61"/>
      <c r="FX177" s="61"/>
      <c r="FY177" s="61"/>
      <c r="FZ177" s="61"/>
      <c r="GA177" s="61"/>
      <c r="GB177" s="61"/>
      <c r="GC177" s="61"/>
      <c r="GD177" s="61"/>
      <c r="GE177" s="61"/>
      <c r="GF177" s="61"/>
      <c r="GG177" s="61"/>
      <c r="GH177" s="61"/>
      <c r="GI177" s="61"/>
      <c r="GJ177" s="61"/>
      <c r="GK177" s="61"/>
      <c r="GL177" s="61"/>
      <c r="GM177" s="61"/>
      <c r="GN177" s="61"/>
      <c r="GO177" s="61"/>
      <c r="GP177" s="61"/>
      <c r="GQ177" s="61"/>
      <c r="GR177" s="61"/>
      <c r="GS177" s="61"/>
      <c r="GT177" s="61"/>
      <c r="GU177" s="61"/>
      <c r="GV177" s="61"/>
      <c r="GW177" s="61"/>
      <c r="GX177" s="61"/>
      <c r="GY177" s="61"/>
      <c r="GZ177" s="61"/>
      <c r="HA177" s="61"/>
      <c r="HB177" s="61"/>
      <c r="HC177" s="61"/>
      <c r="HD177" s="61"/>
      <c r="HE177" s="61"/>
      <c r="HF177" s="61"/>
      <c r="HG177" s="61"/>
      <c r="HH177" s="61"/>
      <c r="HI177" s="61"/>
      <c r="HJ177" s="61"/>
      <c r="HK177" s="61"/>
      <c r="HL177" s="61"/>
      <c r="HM177" s="61"/>
      <c r="HN177" s="61"/>
      <c r="HO177" s="61"/>
      <c r="HP177" s="61"/>
      <c r="HQ177" s="61"/>
      <c r="HR177" s="61"/>
      <c r="HS177" s="61"/>
      <c r="HT177" s="61"/>
      <c r="HU177" s="61"/>
      <c r="HV177" s="61"/>
      <c r="HW177" s="61"/>
      <c r="HX177" s="61"/>
      <c r="HY177" s="61"/>
      <c r="HZ177" s="61"/>
      <c r="IA177" s="61"/>
      <c r="IB177" s="61"/>
      <c r="IC177" s="61"/>
      <c r="ID177" s="61"/>
      <c r="IE177" s="61"/>
      <c r="IF177" s="61"/>
      <c r="IG177" s="61"/>
      <c r="IH177" s="61"/>
      <c r="II177" s="61"/>
      <c r="IJ177" s="61"/>
      <c r="IK177" s="61"/>
      <c r="IL177" s="61"/>
      <c r="IM177" s="61"/>
      <c r="IN177" s="61"/>
      <c r="IO177" s="61"/>
      <c r="IP177" s="61"/>
      <c r="IQ177" s="61"/>
      <c r="IR177" s="61"/>
      <c r="IS177" s="61"/>
      <c r="IT177" s="61"/>
      <c r="IU177" s="61"/>
      <c r="IV177" s="61"/>
    </row>
    <row r="178" spans="1:256" ht="12">
      <c r="A178" s="61"/>
      <c r="B178" s="61"/>
      <c r="C178" s="61"/>
      <c r="D178" s="62"/>
      <c r="E178" s="61"/>
      <c r="F178" s="61"/>
      <c r="G178" s="61"/>
      <c r="H178" s="61"/>
      <c r="I178" s="62"/>
      <c r="J178" s="61"/>
      <c r="K178" s="61"/>
      <c r="L178" s="61"/>
      <c r="M178" s="61"/>
      <c r="N178" s="62"/>
      <c r="O178" s="61"/>
      <c r="P178" s="61"/>
      <c r="Q178" s="61"/>
      <c r="R178" s="61"/>
      <c r="S178" s="62"/>
      <c r="T178" s="61"/>
      <c r="U178" s="61"/>
      <c r="V178" s="61"/>
      <c r="W178" s="61"/>
      <c r="X178" s="62"/>
      <c r="Y178" s="61"/>
      <c r="Z178" s="61"/>
      <c r="AA178" s="61"/>
      <c r="AB178" s="61"/>
      <c r="AC178" s="62"/>
      <c r="AD178" s="61"/>
      <c r="AE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J178" s="61"/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  <c r="EX178" s="61"/>
      <c r="EY178" s="61"/>
      <c r="EZ178" s="61"/>
      <c r="FA178" s="61"/>
      <c r="FB178" s="61"/>
      <c r="FC178" s="61"/>
      <c r="FD178" s="61"/>
      <c r="FE178" s="61"/>
      <c r="FF178" s="61"/>
      <c r="FG178" s="61"/>
      <c r="FH178" s="61"/>
      <c r="FI178" s="61"/>
      <c r="FJ178" s="61"/>
      <c r="FK178" s="61"/>
      <c r="FL178" s="61"/>
      <c r="FM178" s="61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  <c r="GO178" s="61"/>
      <c r="GP178" s="61"/>
      <c r="GQ178" s="61"/>
      <c r="GR178" s="61"/>
      <c r="GS178" s="61"/>
      <c r="GT178" s="61"/>
      <c r="GU178" s="61"/>
      <c r="GV178" s="61"/>
      <c r="GW178" s="61"/>
      <c r="GX178" s="61"/>
      <c r="GY178" s="61"/>
      <c r="GZ178" s="61"/>
      <c r="HA178" s="61"/>
      <c r="HB178" s="61"/>
      <c r="HC178" s="61"/>
      <c r="HD178" s="61"/>
      <c r="HE178" s="61"/>
      <c r="HF178" s="61"/>
      <c r="HG178" s="61"/>
      <c r="HH178" s="61"/>
      <c r="HI178" s="61"/>
      <c r="HJ178" s="61"/>
      <c r="HK178" s="61"/>
      <c r="HL178" s="61"/>
      <c r="HM178" s="61"/>
      <c r="HN178" s="61"/>
      <c r="HO178" s="61"/>
      <c r="HP178" s="61"/>
      <c r="HQ178" s="61"/>
      <c r="HR178" s="61"/>
      <c r="HS178" s="61"/>
      <c r="HT178" s="61"/>
      <c r="HU178" s="61"/>
      <c r="HV178" s="61"/>
      <c r="HW178" s="61"/>
      <c r="HX178" s="61"/>
      <c r="HY178" s="61"/>
      <c r="HZ178" s="61"/>
      <c r="IA178" s="61"/>
      <c r="IB178" s="61"/>
      <c r="IC178" s="61"/>
      <c r="ID178" s="61"/>
      <c r="IE178" s="61"/>
      <c r="IF178" s="61"/>
      <c r="IG178" s="61"/>
      <c r="IH178" s="61"/>
      <c r="II178" s="61"/>
      <c r="IJ178" s="61"/>
      <c r="IK178" s="61"/>
      <c r="IL178" s="61"/>
      <c r="IM178" s="61"/>
      <c r="IN178" s="61"/>
      <c r="IO178" s="61"/>
      <c r="IP178" s="61"/>
      <c r="IQ178" s="61"/>
      <c r="IR178" s="61"/>
      <c r="IS178" s="61"/>
      <c r="IT178" s="61"/>
      <c r="IU178" s="61"/>
      <c r="IV178" s="61"/>
    </row>
    <row r="179" spans="1:256" ht="12">
      <c r="A179" s="61"/>
      <c r="B179" s="61"/>
      <c r="C179" s="61"/>
      <c r="D179" s="62"/>
      <c r="E179" s="61"/>
      <c r="F179" s="61"/>
      <c r="G179" s="61"/>
      <c r="H179" s="61"/>
      <c r="I179" s="62"/>
      <c r="J179" s="61"/>
      <c r="K179" s="61"/>
      <c r="L179" s="61"/>
      <c r="M179" s="61"/>
      <c r="N179" s="62"/>
      <c r="O179" s="61"/>
      <c r="P179" s="61"/>
      <c r="Q179" s="61"/>
      <c r="R179" s="61"/>
      <c r="S179" s="62"/>
      <c r="T179" s="61"/>
      <c r="U179" s="61"/>
      <c r="V179" s="61"/>
      <c r="W179" s="61"/>
      <c r="X179" s="62"/>
      <c r="Y179" s="61"/>
      <c r="Z179" s="61"/>
      <c r="AA179" s="61"/>
      <c r="AB179" s="61"/>
      <c r="AC179" s="62"/>
      <c r="AD179" s="61"/>
      <c r="AE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/>
      <c r="DY179" s="61"/>
      <c r="DZ179" s="61"/>
      <c r="EA179" s="61"/>
      <c r="EB179" s="61"/>
      <c r="EC179" s="61"/>
      <c r="ED179" s="61"/>
      <c r="EE179" s="61"/>
      <c r="EF179" s="61"/>
      <c r="EG179" s="61"/>
      <c r="EH179" s="61"/>
      <c r="EI179" s="61"/>
      <c r="EJ179" s="61"/>
      <c r="EK179" s="61"/>
      <c r="EL179" s="61"/>
      <c r="EM179" s="61"/>
      <c r="EN179" s="61"/>
      <c r="EO179" s="61"/>
      <c r="EP179" s="61"/>
      <c r="EQ179" s="61"/>
      <c r="ER179" s="61"/>
      <c r="ES179" s="61"/>
      <c r="ET179" s="61"/>
      <c r="EU179" s="61"/>
      <c r="EV179" s="61"/>
      <c r="EW179" s="61"/>
      <c r="EX179" s="61"/>
      <c r="EY179" s="61"/>
      <c r="EZ179" s="61"/>
      <c r="FA179" s="61"/>
      <c r="FB179" s="61"/>
      <c r="FC179" s="61"/>
      <c r="FD179" s="61"/>
      <c r="FE179" s="61"/>
      <c r="FF179" s="61"/>
      <c r="FG179" s="61"/>
      <c r="FH179" s="61"/>
      <c r="FI179" s="61"/>
      <c r="FJ179" s="61"/>
      <c r="FK179" s="61"/>
      <c r="FL179" s="61"/>
      <c r="FM179" s="61"/>
      <c r="FN179" s="61"/>
      <c r="FO179" s="61"/>
      <c r="FP179" s="61"/>
      <c r="FQ179" s="61"/>
      <c r="FR179" s="61"/>
      <c r="FS179" s="61"/>
      <c r="FT179" s="61"/>
      <c r="FU179" s="61"/>
      <c r="FV179" s="61"/>
      <c r="FW179" s="61"/>
      <c r="FX179" s="61"/>
      <c r="FY179" s="61"/>
      <c r="FZ179" s="61"/>
      <c r="GA179" s="61"/>
      <c r="GB179" s="61"/>
      <c r="GC179" s="61"/>
      <c r="GD179" s="61"/>
      <c r="GE179" s="61"/>
      <c r="GF179" s="61"/>
      <c r="GG179" s="61"/>
      <c r="GH179" s="61"/>
      <c r="GI179" s="61"/>
      <c r="GJ179" s="61"/>
      <c r="GK179" s="61"/>
      <c r="GL179" s="61"/>
      <c r="GM179" s="61"/>
      <c r="GN179" s="61"/>
      <c r="GO179" s="61"/>
      <c r="GP179" s="61"/>
      <c r="GQ179" s="61"/>
      <c r="GR179" s="61"/>
      <c r="GS179" s="61"/>
      <c r="GT179" s="61"/>
      <c r="GU179" s="61"/>
      <c r="GV179" s="61"/>
      <c r="GW179" s="61"/>
      <c r="GX179" s="61"/>
      <c r="GY179" s="61"/>
      <c r="GZ179" s="61"/>
      <c r="HA179" s="61"/>
      <c r="HB179" s="61"/>
      <c r="HC179" s="61"/>
      <c r="HD179" s="61"/>
      <c r="HE179" s="61"/>
      <c r="HF179" s="61"/>
      <c r="HG179" s="61"/>
      <c r="HH179" s="61"/>
      <c r="HI179" s="61"/>
      <c r="HJ179" s="61"/>
      <c r="HK179" s="61"/>
      <c r="HL179" s="61"/>
      <c r="HM179" s="61"/>
      <c r="HN179" s="61"/>
      <c r="HO179" s="61"/>
      <c r="HP179" s="61"/>
      <c r="HQ179" s="61"/>
      <c r="HR179" s="61"/>
      <c r="HS179" s="61"/>
      <c r="HT179" s="61"/>
      <c r="HU179" s="61"/>
      <c r="HV179" s="61"/>
      <c r="HW179" s="61"/>
      <c r="HX179" s="61"/>
      <c r="HY179" s="61"/>
      <c r="HZ179" s="61"/>
      <c r="IA179" s="61"/>
      <c r="IB179" s="61"/>
      <c r="IC179" s="61"/>
      <c r="ID179" s="61"/>
      <c r="IE179" s="61"/>
      <c r="IF179" s="61"/>
      <c r="IG179" s="61"/>
      <c r="IH179" s="61"/>
      <c r="II179" s="61"/>
      <c r="IJ179" s="61"/>
      <c r="IK179" s="61"/>
      <c r="IL179" s="61"/>
      <c r="IM179" s="61"/>
      <c r="IN179" s="61"/>
      <c r="IO179" s="61"/>
      <c r="IP179" s="61"/>
      <c r="IQ179" s="61"/>
      <c r="IR179" s="61"/>
      <c r="IS179" s="61"/>
      <c r="IT179" s="61"/>
      <c r="IU179" s="61"/>
      <c r="IV179" s="61"/>
    </row>
    <row r="180" spans="1:256" ht="12">
      <c r="A180" s="61"/>
      <c r="B180" s="61"/>
      <c r="C180" s="61"/>
      <c r="D180" s="62"/>
      <c r="E180" s="61"/>
      <c r="F180" s="61"/>
      <c r="G180" s="61"/>
      <c r="H180" s="61"/>
      <c r="I180" s="62"/>
      <c r="J180" s="61"/>
      <c r="K180" s="61"/>
      <c r="L180" s="61"/>
      <c r="M180" s="61"/>
      <c r="N180" s="62"/>
      <c r="O180" s="61"/>
      <c r="P180" s="61"/>
      <c r="Q180" s="61"/>
      <c r="R180" s="61"/>
      <c r="S180" s="62"/>
      <c r="T180" s="61"/>
      <c r="U180" s="61"/>
      <c r="V180" s="61"/>
      <c r="W180" s="61"/>
      <c r="X180" s="62"/>
      <c r="Y180" s="61"/>
      <c r="Z180" s="61"/>
      <c r="AA180" s="61"/>
      <c r="AB180" s="61"/>
      <c r="AC180" s="62"/>
      <c r="AD180" s="61"/>
      <c r="AE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/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/>
      <c r="EY180" s="61"/>
      <c r="EZ180" s="61"/>
      <c r="FA180" s="61"/>
      <c r="FB180" s="61"/>
      <c r="FC180" s="61"/>
      <c r="FD180" s="61"/>
      <c r="FE180" s="61"/>
      <c r="FF180" s="61"/>
      <c r="FG180" s="61"/>
      <c r="FH180" s="61"/>
      <c r="FI180" s="61"/>
      <c r="FJ180" s="61"/>
      <c r="FK180" s="61"/>
      <c r="FL180" s="61"/>
      <c r="FM180" s="61"/>
      <c r="FN180" s="61"/>
      <c r="FO180" s="61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1"/>
      <c r="GG180" s="61"/>
      <c r="GH180" s="61"/>
      <c r="GI180" s="61"/>
      <c r="GJ180" s="61"/>
      <c r="GK180" s="61"/>
      <c r="GL180" s="61"/>
      <c r="GM180" s="61"/>
      <c r="GN180" s="61"/>
      <c r="GO180" s="61"/>
      <c r="GP180" s="61"/>
      <c r="GQ180" s="61"/>
      <c r="GR180" s="61"/>
      <c r="GS180" s="61"/>
      <c r="GT180" s="61"/>
      <c r="GU180" s="61"/>
      <c r="GV180" s="61"/>
      <c r="GW180" s="61"/>
      <c r="GX180" s="61"/>
      <c r="GY180" s="61"/>
      <c r="GZ180" s="61"/>
      <c r="HA180" s="61"/>
      <c r="HB180" s="61"/>
      <c r="HC180" s="61"/>
      <c r="HD180" s="61"/>
      <c r="HE180" s="61"/>
      <c r="HF180" s="61"/>
      <c r="HG180" s="61"/>
      <c r="HH180" s="61"/>
      <c r="HI180" s="61"/>
      <c r="HJ180" s="61"/>
      <c r="HK180" s="61"/>
      <c r="HL180" s="61"/>
      <c r="HM180" s="61"/>
      <c r="HN180" s="61"/>
      <c r="HO180" s="61"/>
      <c r="HP180" s="61"/>
      <c r="HQ180" s="61"/>
      <c r="HR180" s="61"/>
      <c r="HS180" s="61"/>
      <c r="HT180" s="61"/>
      <c r="HU180" s="61"/>
      <c r="HV180" s="61"/>
      <c r="HW180" s="61"/>
      <c r="HX180" s="61"/>
      <c r="HY180" s="61"/>
      <c r="HZ180" s="61"/>
      <c r="IA180" s="61"/>
      <c r="IB180" s="61"/>
      <c r="IC180" s="61"/>
      <c r="ID180" s="61"/>
      <c r="IE180" s="61"/>
      <c r="IF180" s="61"/>
      <c r="IG180" s="61"/>
      <c r="IH180" s="61"/>
      <c r="II180" s="61"/>
      <c r="IJ180" s="61"/>
      <c r="IK180" s="61"/>
      <c r="IL180" s="61"/>
      <c r="IM180" s="61"/>
      <c r="IN180" s="61"/>
      <c r="IO180" s="61"/>
      <c r="IP180" s="61"/>
      <c r="IQ180" s="61"/>
      <c r="IR180" s="61"/>
      <c r="IS180" s="61"/>
      <c r="IT180" s="61"/>
      <c r="IU180" s="61"/>
      <c r="IV180" s="61"/>
    </row>
    <row r="181" spans="1:256" ht="12">
      <c r="A181" s="61"/>
      <c r="B181" s="61"/>
      <c r="C181" s="61"/>
      <c r="D181" s="62"/>
      <c r="E181" s="61"/>
      <c r="F181" s="61"/>
      <c r="G181" s="61"/>
      <c r="H181" s="61"/>
      <c r="I181" s="62"/>
      <c r="J181" s="61"/>
      <c r="K181" s="61"/>
      <c r="L181" s="61"/>
      <c r="M181" s="61"/>
      <c r="N181" s="62"/>
      <c r="O181" s="61"/>
      <c r="P181" s="61"/>
      <c r="Q181" s="61"/>
      <c r="R181" s="61"/>
      <c r="S181" s="62"/>
      <c r="T181" s="61"/>
      <c r="U181" s="61"/>
      <c r="V181" s="61"/>
      <c r="W181" s="61"/>
      <c r="X181" s="62"/>
      <c r="Y181" s="61"/>
      <c r="Z181" s="61"/>
      <c r="AA181" s="61"/>
      <c r="AB181" s="61"/>
      <c r="AC181" s="62"/>
      <c r="AD181" s="61"/>
      <c r="AE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  <c r="EX181" s="61"/>
      <c r="EY181" s="61"/>
      <c r="EZ181" s="61"/>
      <c r="FA181" s="61"/>
      <c r="FB181" s="61"/>
      <c r="FC181" s="61"/>
      <c r="FD181" s="61"/>
      <c r="FE181" s="61"/>
      <c r="FF181" s="61"/>
      <c r="FG181" s="61"/>
      <c r="FH181" s="61"/>
      <c r="FI181" s="61"/>
      <c r="FJ181" s="61"/>
      <c r="FK181" s="61"/>
      <c r="FL181" s="61"/>
      <c r="FM181" s="61"/>
      <c r="FN181" s="61"/>
      <c r="FO181" s="61"/>
      <c r="FP181" s="61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  <c r="GO181" s="61"/>
      <c r="GP181" s="61"/>
      <c r="GQ181" s="61"/>
      <c r="GR181" s="61"/>
      <c r="GS181" s="61"/>
      <c r="GT181" s="61"/>
      <c r="GU181" s="61"/>
      <c r="GV181" s="61"/>
      <c r="GW181" s="61"/>
      <c r="GX181" s="61"/>
      <c r="GY181" s="61"/>
      <c r="GZ181" s="61"/>
      <c r="HA181" s="61"/>
      <c r="HB181" s="61"/>
      <c r="HC181" s="61"/>
      <c r="HD181" s="61"/>
      <c r="HE181" s="61"/>
      <c r="HF181" s="61"/>
      <c r="HG181" s="61"/>
      <c r="HH181" s="61"/>
      <c r="HI181" s="61"/>
      <c r="HJ181" s="61"/>
      <c r="HK181" s="61"/>
      <c r="HL181" s="61"/>
      <c r="HM181" s="61"/>
      <c r="HN181" s="61"/>
      <c r="HO181" s="61"/>
      <c r="HP181" s="61"/>
      <c r="HQ181" s="61"/>
      <c r="HR181" s="61"/>
      <c r="HS181" s="61"/>
      <c r="HT181" s="61"/>
      <c r="HU181" s="61"/>
      <c r="HV181" s="61"/>
      <c r="HW181" s="61"/>
      <c r="HX181" s="61"/>
      <c r="HY181" s="61"/>
      <c r="HZ181" s="61"/>
      <c r="IA181" s="61"/>
      <c r="IB181" s="61"/>
      <c r="IC181" s="61"/>
      <c r="ID181" s="61"/>
      <c r="IE181" s="61"/>
      <c r="IF181" s="61"/>
      <c r="IG181" s="61"/>
      <c r="IH181" s="61"/>
      <c r="II181" s="61"/>
      <c r="IJ181" s="61"/>
      <c r="IK181" s="61"/>
      <c r="IL181" s="61"/>
      <c r="IM181" s="61"/>
      <c r="IN181" s="61"/>
      <c r="IO181" s="61"/>
      <c r="IP181" s="61"/>
      <c r="IQ181" s="61"/>
      <c r="IR181" s="61"/>
      <c r="IS181" s="61"/>
      <c r="IT181" s="61"/>
      <c r="IU181" s="61"/>
      <c r="IV181" s="61"/>
    </row>
    <row r="182" spans="1:256" ht="12">
      <c r="A182" s="61"/>
      <c r="B182" s="61"/>
      <c r="C182" s="61"/>
      <c r="D182" s="62"/>
      <c r="E182" s="61"/>
      <c r="F182" s="61"/>
      <c r="G182" s="61"/>
      <c r="H182" s="61"/>
      <c r="I182" s="62"/>
      <c r="J182" s="61"/>
      <c r="K182" s="61"/>
      <c r="L182" s="61"/>
      <c r="M182" s="61"/>
      <c r="N182" s="62"/>
      <c r="O182" s="61"/>
      <c r="P182" s="61"/>
      <c r="Q182" s="61"/>
      <c r="R182" s="61"/>
      <c r="S182" s="62"/>
      <c r="T182" s="61"/>
      <c r="U182" s="61"/>
      <c r="V182" s="61"/>
      <c r="W182" s="61"/>
      <c r="X182" s="62"/>
      <c r="Y182" s="61"/>
      <c r="Z182" s="61"/>
      <c r="AA182" s="61"/>
      <c r="AB182" s="61"/>
      <c r="AC182" s="62"/>
      <c r="AD182" s="61"/>
      <c r="AE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  <c r="DL182" s="61"/>
      <c r="DM182" s="61"/>
      <c r="DN182" s="61"/>
      <c r="DO182" s="61"/>
      <c r="DP182" s="61"/>
      <c r="DQ182" s="61"/>
      <c r="DR182" s="61"/>
      <c r="DS182" s="61"/>
      <c r="DT182" s="61"/>
      <c r="DU182" s="61"/>
      <c r="DV182" s="61"/>
      <c r="DW182" s="61"/>
      <c r="DX182" s="61"/>
      <c r="DY182" s="61"/>
      <c r="DZ182" s="61"/>
      <c r="EA182" s="61"/>
      <c r="EB182" s="61"/>
      <c r="EC182" s="61"/>
      <c r="ED182" s="61"/>
      <c r="EE182" s="61"/>
      <c r="EF182" s="61"/>
      <c r="EG182" s="61"/>
      <c r="EH182" s="61"/>
      <c r="EI182" s="61"/>
      <c r="EJ182" s="61"/>
      <c r="EK182" s="61"/>
      <c r="EL182" s="61"/>
      <c r="EM182" s="61"/>
      <c r="EN182" s="61"/>
      <c r="EO182" s="61"/>
      <c r="EP182" s="61"/>
      <c r="EQ182" s="61"/>
      <c r="ER182" s="61"/>
      <c r="ES182" s="61"/>
      <c r="ET182" s="61"/>
      <c r="EU182" s="61"/>
      <c r="EV182" s="61"/>
      <c r="EW182" s="61"/>
      <c r="EX182" s="61"/>
      <c r="EY182" s="61"/>
      <c r="EZ182" s="61"/>
      <c r="FA182" s="61"/>
      <c r="FB182" s="61"/>
      <c r="FC182" s="61"/>
      <c r="FD182" s="61"/>
      <c r="FE182" s="61"/>
      <c r="FF182" s="61"/>
      <c r="FG182" s="61"/>
      <c r="FH182" s="61"/>
      <c r="FI182" s="61"/>
      <c r="FJ182" s="61"/>
      <c r="FK182" s="61"/>
      <c r="FL182" s="61"/>
      <c r="FM182" s="61"/>
      <c r="FN182" s="61"/>
      <c r="FO182" s="61"/>
      <c r="FP182" s="61"/>
      <c r="FQ182" s="61"/>
      <c r="FR182" s="61"/>
      <c r="FS182" s="61"/>
      <c r="FT182" s="61"/>
      <c r="FU182" s="61"/>
      <c r="FV182" s="61"/>
      <c r="FW182" s="61"/>
      <c r="FX182" s="61"/>
      <c r="FY182" s="61"/>
      <c r="FZ182" s="61"/>
      <c r="GA182" s="61"/>
      <c r="GB182" s="61"/>
      <c r="GC182" s="61"/>
      <c r="GD182" s="61"/>
      <c r="GE182" s="61"/>
      <c r="GF182" s="61"/>
      <c r="GG182" s="61"/>
      <c r="GH182" s="61"/>
      <c r="GI182" s="61"/>
      <c r="GJ182" s="61"/>
      <c r="GK182" s="61"/>
      <c r="GL182" s="61"/>
      <c r="GM182" s="61"/>
      <c r="GN182" s="61"/>
      <c r="GO182" s="61"/>
      <c r="GP182" s="61"/>
      <c r="GQ182" s="61"/>
      <c r="GR182" s="61"/>
      <c r="GS182" s="61"/>
      <c r="GT182" s="61"/>
      <c r="GU182" s="61"/>
      <c r="GV182" s="61"/>
      <c r="GW182" s="61"/>
      <c r="GX182" s="61"/>
      <c r="GY182" s="61"/>
      <c r="GZ182" s="61"/>
      <c r="HA182" s="61"/>
      <c r="HB182" s="61"/>
      <c r="HC182" s="61"/>
      <c r="HD182" s="61"/>
      <c r="HE182" s="61"/>
      <c r="HF182" s="61"/>
      <c r="HG182" s="61"/>
      <c r="HH182" s="61"/>
      <c r="HI182" s="61"/>
      <c r="HJ182" s="61"/>
      <c r="HK182" s="61"/>
      <c r="HL182" s="61"/>
      <c r="HM182" s="61"/>
      <c r="HN182" s="61"/>
      <c r="HO182" s="61"/>
      <c r="HP182" s="61"/>
      <c r="HQ182" s="61"/>
      <c r="HR182" s="61"/>
      <c r="HS182" s="61"/>
      <c r="HT182" s="61"/>
      <c r="HU182" s="61"/>
      <c r="HV182" s="61"/>
      <c r="HW182" s="61"/>
      <c r="HX182" s="61"/>
      <c r="HY182" s="61"/>
      <c r="HZ182" s="61"/>
      <c r="IA182" s="61"/>
      <c r="IB182" s="61"/>
      <c r="IC182" s="61"/>
      <c r="ID182" s="61"/>
      <c r="IE182" s="61"/>
      <c r="IF182" s="61"/>
      <c r="IG182" s="61"/>
      <c r="IH182" s="61"/>
      <c r="II182" s="61"/>
      <c r="IJ182" s="61"/>
      <c r="IK182" s="61"/>
      <c r="IL182" s="61"/>
      <c r="IM182" s="61"/>
      <c r="IN182" s="61"/>
      <c r="IO182" s="61"/>
      <c r="IP182" s="61"/>
      <c r="IQ182" s="61"/>
      <c r="IR182" s="61"/>
      <c r="IS182" s="61"/>
      <c r="IT182" s="61"/>
      <c r="IU182" s="61"/>
      <c r="IV182" s="61"/>
    </row>
    <row r="183" spans="1:256" ht="12">
      <c r="A183" s="61"/>
      <c r="B183" s="61"/>
      <c r="C183" s="61"/>
      <c r="D183" s="62"/>
      <c r="E183" s="61"/>
      <c r="F183" s="61"/>
      <c r="G183" s="61"/>
      <c r="H183" s="61"/>
      <c r="I183" s="62"/>
      <c r="J183" s="61"/>
      <c r="K183" s="61"/>
      <c r="L183" s="61"/>
      <c r="M183" s="61"/>
      <c r="N183" s="62"/>
      <c r="O183" s="61"/>
      <c r="P183" s="61"/>
      <c r="Q183" s="61"/>
      <c r="R183" s="61"/>
      <c r="S183" s="62"/>
      <c r="T183" s="61"/>
      <c r="U183" s="61"/>
      <c r="V183" s="61"/>
      <c r="W183" s="61"/>
      <c r="X183" s="62"/>
      <c r="Y183" s="61"/>
      <c r="Z183" s="61"/>
      <c r="AA183" s="61"/>
      <c r="AB183" s="61"/>
      <c r="AC183" s="62"/>
      <c r="AD183" s="61"/>
      <c r="AE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61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  <c r="GF183" s="61"/>
      <c r="GG183" s="61"/>
      <c r="GH183" s="61"/>
      <c r="GI183" s="61"/>
      <c r="GJ183" s="61"/>
      <c r="GK183" s="61"/>
      <c r="GL183" s="61"/>
      <c r="GM183" s="61"/>
      <c r="GN183" s="61"/>
      <c r="GO183" s="61"/>
      <c r="GP183" s="61"/>
      <c r="GQ183" s="61"/>
      <c r="GR183" s="61"/>
      <c r="GS183" s="61"/>
      <c r="GT183" s="61"/>
      <c r="GU183" s="61"/>
      <c r="GV183" s="61"/>
      <c r="GW183" s="61"/>
      <c r="GX183" s="61"/>
      <c r="GY183" s="61"/>
      <c r="GZ183" s="61"/>
      <c r="HA183" s="61"/>
      <c r="HB183" s="61"/>
      <c r="HC183" s="61"/>
      <c r="HD183" s="61"/>
      <c r="HE183" s="61"/>
      <c r="HF183" s="61"/>
      <c r="HG183" s="61"/>
      <c r="HH183" s="61"/>
      <c r="HI183" s="61"/>
      <c r="HJ183" s="61"/>
      <c r="HK183" s="61"/>
      <c r="HL183" s="61"/>
      <c r="HM183" s="61"/>
      <c r="HN183" s="61"/>
      <c r="HO183" s="61"/>
      <c r="HP183" s="61"/>
      <c r="HQ183" s="61"/>
      <c r="HR183" s="61"/>
      <c r="HS183" s="61"/>
      <c r="HT183" s="61"/>
      <c r="HU183" s="61"/>
      <c r="HV183" s="61"/>
      <c r="HW183" s="61"/>
      <c r="HX183" s="61"/>
      <c r="HY183" s="61"/>
      <c r="HZ183" s="61"/>
      <c r="IA183" s="61"/>
      <c r="IB183" s="61"/>
      <c r="IC183" s="61"/>
      <c r="ID183" s="61"/>
      <c r="IE183" s="61"/>
      <c r="IF183" s="61"/>
      <c r="IG183" s="61"/>
      <c r="IH183" s="61"/>
      <c r="II183" s="61"/>
      <c r="IJ183" s="61"/>
      <c r="IK183" s="61"/>
      <c r="IL183" s="61"/>
      <c r="IM183" s="61"/>
      <c r="IN183" s="61"/>
      <c r="IO183" s="61"/>
      <c r="IP183" s="61"/>
      <c r="IQ183" s="61"/>
      <c r="IR183" s="61"/>
      <c r="IS183" s="61"/>
      <c r="IT183" s="61"/>
      <c r="IU183" s="61"/>
      <c r="IV183" s="61"/>
    </row>
    <row r="184" spans="1:256" ht="12">
      <c r="A184" s="61"/>
      <c r="B184" s="61"/>
      <c r="C184" s="61"/>
      <c r="D184" s="62"/>
      <c r="E184" s="61"/>
      <c r="F184" s="61"/>
      <c r="G184" s="61"/>
      <c r="H184" s="61"/>
      <c r="I184" s="62"/>
      <c r="J184" s="61"/>
      <c r="K184" s="61"/>
      <c r="L184" s="61"/>
      <c r="M184" s="61"/>
      <c r="N184" s="62"/>
      <c r="O184" s="61"/>
      <c r="P184" s="61"/>
      <c r="Q184" s="61"/>
      <c r="R184" s="61"/>
      <c r="S184" s="62"/>
      <c r="T184" s="61"/>
      <c r="U184" s="61"/>
      <c r="V184" s="61"/>
      <c r="W184" s="61"/>
      <c r="X184" s="62"/>
      <c r="Y184" s="61"/>
      <c r="Z184" s="61"/>
      <c r="AA184" s="61"/>
      <c r="AB184" s="61"/>
      <c r="AC184" s="62"/>
      <c r="AD184" s="61"/>
      <c r="AE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61"/>
      <c r="EG184" s="61"/>
      <c r="EH184" s="61"/>
      <c r="EI184" s="61"/>
      <c r="EJ184" s="61"/>
      <c r="EK184" s="61"/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  <c r="EX184" s="61"/>
      <c r="EY184" s="61"/>
      <c r="EZ184" s="61"/>
      <c r="FA184" s="61"/>
      <c r="FB184" s="61"/>
      <c r="FC184" s="61"/>
      <c r="FD184" s="61"/>
      <c r="FE184" s="61"/>
      <c r="FF184" s="61"/>
      <c r="FG184" s="61"/>
      <c r="FH184" s="61"/>
      <c r="FI184" s="61"/>
      <c r="FJ184" s="61"/>
      <c r="FK184" s="61"/>
      <c r="FL184" s="61"/>
      <c r="FM184" s="61"/>
      <c r="FN184" s="61"/>
      <c r="FO184" s="61"/>
      <c r="FP184" s="61"/>
      <c r="FQ184" s="61"/>
      <c r="FR184" s="61"/>
      <c r="FS184" s="61"/>
      <c r="FT184" s="61"/>
      <c r="FU184" s="61"/>
      <c r="FV184" s="61"/>
      <c r="FW184" s="61"/>
      <c r="FX184" s="61"/>
      <c r="FY184" s="61"/>
      <c r="FZ184" s="61"/>
      <c r="GA184" s="61"/>
      <c r="GB184" s="61"/>
      <c r="GC184" s="61"/>
      <c r="GD184" s="61"/>
      <c r="GE184" s="61"/>
      <c r="GF184" s="61"/>
      <c r="GG184" s="61"/>
      <c r="GH184" s="61"/>
      <c r="GI184" s="61"/>
      <c r="GJ184" s="61"/>
      <c r="GK184" s="61"/>
      <c r="GL184" s="61"/>
      <c r="GM184" s="61"/>
      <c r="GN184" s="61"/>
      <c r="GO184" s="61"/>
      <c r="GP184" s="61"/>
      <c r="GQ184" s="61"/>
      <c r="GR184" s="61"/>
      <c r="GS184" s="61"/>
      <c r="GT184" s="61"/>
      <c r="GU184" s="61"/>
      <c r="GV184" s="61"/>
      <c r="GW184" s="61"/>
      <c r="GX184" s="61"/>
      <c r="GY184" s="61"/>
      <c r="GZ184" s="61"/>
      <c r="HA184" s="61"/>
      <c r="HB184" s="61"/>
      <c r="HC184" s="61"/>
      <c r="HD184" s="61"/>
      <c r="HE184" s="61"/>
      <c r="HF184" s="61"/>
      <c r="HG184" s="61"/>
      <c r="HH184" s="61"/>
      <c r="HI184" s="61"/>
      <c r="HJ184" s="61"/>
      <c r="HK184" s="61"/>
      <c r="HL184" s="61"/>
      <c r="HM184" s="61"/>
      <c r="HN184" s="61"/>
      <c r="HO184" s="61"/>
      <c r="HP184" s="61"/>
      <c r="HQ184" s="61"/>
      <c r="HR184" s="61"/>
      <c r="HS184" s="61"/>
      <c r="HT184" s="61"/>
      <c r="HU184" s="61"/>
      <c r="HV184" s="61"/>
      <c r="HW184" s="61"/>
      <c r="HX184" s="61"/>
      <c r="HY184" s="61"/>
      <c r="HZ184" s="61"/>
      <c r="IA184" s="61"/>
      <c r="IB184" s="61"/>
      <c r="IC184" s="61"/>
      <c r="ID184" s="61"/>
      <c r="IE184" s="61"/>
      <c r="IF184" s="61"/>
      <c r="IG184" s="61"/>
      <c r="IH184" s="61"/>
      <c r="II184" s="61"/>
      <c r="IJ184" s="61"/>
      <c r="IK184" s="61"/>
      <c r="IL184" s="61"/>
      <c r="IM184" s="61"/>
      <c r="IN184" s="61"/>
      <c r="IO184" s="61"/>
      <c r="IP184" s="61"/>
      <c r="IQ184" s="61"/>
      <c r="IR184" s="61"/>
      <c r="IS184" s="61"/>
      <c r="IT184" s="61"/>
      <c r="IU184" s="61"/>
      <c r="IV184" s="61"/>
    </row>
    <row r="185" spans="1:256" ht="12">
      <c r="A185" s="61"/>
      <c r="B185" s="61"/>
      <c r="C185" s="61"/>
      <c r="D185" s="62"/>
      <c r="E185" s="61"/>
      <c r="F185" s="61"/>
      <c r="G185" s="61"/>
      <c r="H185" s="61"/>
      <c r="I185" s="62"/>
      <c r="J185" s="61"/>
      <c r="K185" s="61"/>
      <c r="L185" s="61"/>
      <c r="M185" s="61"/>
      <c r="N185" s="62"/>
      <c r="O185" s="61"/>
      <c r="P185" s="61"/>
      <c r="Q185" s="61"/>
      <c r="R185" s="61"/>
      <c r="S185" s="62"/>
      <c r="T185" s="61"/>
      <c r="U185" s="61"/>
      <c r="V185" s="61"/>
      <c r="W185" s="61"/>
      <c r="X185" s="62"/>
      <c r="Y185" s="61"/>
      <c r="Z185" s="61"/>
      <c r="AA185" s="61"/>
      <c r="AB185" s="61"/>
      <c r="AC185" s="62"/>
      <c r="AD185" s="61"/>
      <c r="AE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  <c r="DO185" s="61"/>
      <c r="DP185" s="61"/>
      <c r="DQ185" s="61"/>
      <c r="DR185" s="61"/>
      <c r="DS185" s="61"/>
      <c r="DT185" s="61"/>
      <c r="DU185" s="61"/>
      <c r="DV185" s="61"/>
      <c r="DW185" s="61"/>
      <c r="DX185" s="61"/>
      <c r="DY185" s="61"/>
      <c r="DZ185" s="61"/>
      <c r="EA185" s="61"/>
      <c r="EB185" s="61"/>
      <c r="EC185" s="61"/>
      <c r="ED185" s="61"/>
      <c r="EE185" s="61"/>
      <c r="EF185" s="61"/>
      <c r="EG185" s="61"/>
      <c r="EH185" s="61"/>
      <c r="EI185" s="61"/>
      <c r="EJ185" s="61"/>
      <c r="EK185" s="61"/>
      <c r="EL185" s="61"/>
      <c r="EM185" s="61"/>
      <c r="EN185" s="61"/>
      <c r="EO185" s="61"/>
      <c r="EP185" s="61"/>
      <c r="EQ185" s="61"/>
      <c r="ER185" s="61"/>
      <c r="ES185" s="61"/>
      <c r="ET185" s="61"/>
      <c r="EU185" s="61"/>
      <c r="EV185" s="61"/>
      <c r="EW185" s="61"/>
      <c r="EX185" s="61"/>
      <c r="EY185" s="61"/>
      <c r="EZ185" s="61"/>
      <c r="FA185" s="61"/>
      <c r="FB185" s="61"/>
      <c r="FC185" s="61"/>
      <c r="FD185" s="61"/>
      <c r="FE185" s="61"/>
      <c r="FF185" s="61"/>
      <c r="FG185" s="61"/>
      <c r="FH185" s="61"/>
      <c r="FI185" s="61"/>
      <c r="FJ185" s="61"/>
      <c r="FK185" s="61"/>
      <c r="FL185" s="61"/>
      <c r="FM185" s="61"/>
      <c r="FN185" s="61"/>
      <c r="FO185" s="61"/>
      <c r="FP185" s="61"/>
      <c r="FQ185" s="61"/>
      <c r="FR185" s="61"/>
      <c r="FS185" s="61"/>
      <c r="FT185" s="61"/>
      <c r="FU185" s="61"/>
      <c r="FV185" s="61"/>
      <c r="FW185" s="61"/>
      <c r="FX185" s="61"/>
      <c r="FY185" s="61"/>
      <c r="FZ185" s="61"/>
      <c r="GA185" s="61"/>
      <c r="GB185" s="61"/>
      <c r="GC185" s="61"/>
      <c r="GD185" s="61"/>
      <c r="GE185" s="61"/>
      <c r="GF185" s="61"/>
      <c r="GG185" s="61"/>
      <c r="GH185" s="61"/>
      <c r="GI185" s="61"/>
      <c r="GJ185" s="61"/>
      <c r="GK185" s="61"/>
      <c r="GL185" s="61"/>
      <c r="GM185" s="61"/>
      <c r="GN185" s="61"/>
      <c r="GO185" s="61"/>
      <c r="GP185" s="61"/>
      <c r="GQ185" s="61"/>
      <c r="GR185" s="61"/>
      <c r="GS185" s="61"/>
      <c r="GT185" s="61"/>
      <c r="GU185" s="61"/>
      <c r="GV185" s="61"/>
      <c r="GW185" s="61"/>
      <c r="GX185" s="61"/>
      <c r="GY185" s="61"/>
      <c r="GZ185" s="61"/>
      <c r="HA185" s="61"/>
      <c r="HB185" s="61"/>
      <c r="HC185" s="61"/>
      <c r="HD185" s="61"/>
      <c r="HE185" s="61"/>
      <c r="HF185" s="61"/>
      <c r="HG185" s="61"/>
      <c r="HH185" s="61"/>
      <c r="HI185" s="61"/>
      <c r="HJ185" s="61"/>
      <c r="HK185" s="61"/>
      <c r="HL185" s="61"/>
      <c r="HM185" s="61"/>
      <c r="HN185" s="61"/>
      <c r="HO185" s="61"/>
      <c r="HP185" s="61"/>
      <c r="HQ185" s="61"/>
      <c r="HR185" s="61"/>
      <c r="HS185" s="61"/>
      <c r="HT185" s="61"/>
      <c r="HU185" s="61"/>
      <c r="HV185" s="61"/>
      <c r="HW185" s="61"/>
      <c r="HX185" s="61"/>
      <c r="HY185" s="61"/>
      <c r="HZ185" s="61"/>
      <c r="IA185" s="61"/>
      <c r="IB185" s="61"/>
      <c r="IC185" s="61"/>
      <c r="ID185" s="61"/>
      <c r="IE185" s="61"/>
      <c r="IF185" s="61"/>
      <c r="IG185" s="61"/>
      <c r="IH185" s="61"/>
      <c r="II185" s="61"/>
      <c r="IJ185" s="61"/>
      <c r="IK185" s="61"/>
      <c r="IL185" s="61"/>
      <c r="IM185" s="61"/>
      <c r="IN185" s="61"/>
      <c r="IO185" s="61"/>
      <c r="IP185" s="61"/>
      <c r="IQ185" s="61"/>
      <c r="IR185" s="61"/>
      <c r="IS185" s="61"/>
      <c r="IT185" s="61"/>
      <c r="IU185" s="61"/>
      <c r="IV185" s="61"/>
    </row>
    <row r="186" spans="1:256" ht="12">
      <c r="A186" s="61"/>
      <c r="B186" s="61"/>
      <c r="C186" s="61"/>
      <c r="D186" s="62"/>
      <c r="E186" s="61"/>
      <c r="F186" s="61"/>
      <c r="G186" s="61"/>
      <c r="H186" s="61"/>
      <c r="I186" s="62"/>
      <c r="J186" s="61"/>
      <c r="K186" s="61"/>
      <c r="L186" s="61"/>
      <c r="M186" s="61"/>
      <c r="N186" s="62"/>
      <c r="O186" s="61"/>
      <c r="P186" s="61"/>
      <c r="Q186" s="61"/>
      <c r="R186" s="61"/>
      <c r="S186" s="62"/>
      <c r="T186" s="61"/>
      <c r="U186" s="61"/>
      <c r="V186" s="61"/>
      <c r="W186" s="61"/>
      <c r="X186" s="62"/>
      <c r="Y186" s="61"/>
      <c r="Z186" s="61"/>
      <c r="AA186" s="61"/>
      <c r="AB186" s="61"/>
      <c r="AC186" s="62"/>
      <c r="AD186" s="61"/>
      <c r="AE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  <c r="DO186" s="61"/>
      <c r="DP186" s="61"/>
      <c r="DQ186" s="61"/>
      <c r="DR186" s="61"/>
      <c r="DS186" s="61"/>
      <c r="DT186" s="61"/>
      <c r="DU186" s="61"/>
      <c r="DV186" s="61"/>
      <c r="DW186" s="61"/>
      <c r="DX186" s="61"/>
      <c r="DY186" s="61"/>
      <c r="DZ186" s="61"/>
      <c r="EA186" s="61"/>
      <c r="EB186" s="61"/>
      <c r="EC186" s="61"/>
      <c r="ED186" s="61"/>
      <c r="EE186" s="61"/>
      <c r="EF186" s="61"/>
      <c r="EG186" s="61"/>
      <c r="EH186" s="61"/>
      <c r="EI186" s="61"/>
      <c r="EJ186" s="61"/>
      <c r="EK186" s="61"/>
      <c r="EL186" s="61"/>
      <c r="EM186" s="61"/>
      <c r="EN186" s="61"/>
      <c r="EO186" s="61"/>
      <c r="EP186" s="61"/>
      <c r="EQ186" s="61"/>
      <c r="ER186" s="61"/>
      <c r="ES186" s="61"/>
      <c r="ET186" s="61"/>
      <c r="EU186" s="61"/>
      <c r="EV186" s="61"/>
      <c r="EW186" s="61"/>
      <c r="EX186" s="61"/>
      <c r="EY186" s="61"/>
      <c r="EZ186" s="61"/>
      <c r="FA186" s="61"/>
      <c r="FB186" s="61"/>
      <c r="FC186" s="61"/>
      <c r="FD186" s="61"/>
      <c r="FE186" s="61"/>
      <c r="FF186" s="61"/>
      <c r="FG186" s="61"/>
      <c r="FH186" s="61"/>
      <c r="FI186" s="61"/>
      <c r="FJ186" s="61"/>
      <c r="FK186" s="61"/>
      <c r="FL186" s="61"/>
      <c r="FM186" s="61"/>
      <c r="FN186" s="61"/>
      <c r="FO186" s="61"/>
      <c r="FP186" s="61"/>
      <c r="FQ186" s="61"/>
      <c r="FR186" s="61"/>
      <c r="FS186" s="61"/>
      <c r="FT186" s="61"/>
      <c r="FU186" s="61"/>
      <c r="FV186" s="61"/>
      <c r="FW186" s="61"/>
      <c r="FX186" s="61"/>
      <c r="FY186" s="61"/>
      <c r="FZ186" s="61"/>
      <c r="GA186" s="61"/>
      <c r="GB186" s="61"/>
      <c r="GC186" s="61"/>
      <c r="GD186" s="61"/>
      <c r="GE186" s="61"/>
      <c r="GF186" s="61"/>
      <c r="GG186" s="61"/>
      <c r="GH186" s="61"/>
      <c r="GI186" s="61"/>
      <c r="GJ186" s="61"/>
      <c r="GK186" s="61"/>
      <c r="GL186" s="61"/>
      <c r="GM186" s="61"/>
      <c r="GN186" s="61"/>
      <c r="GO186" s="61"/>
      <c r="GP186" s="61"/>
      <c r="GQ186" s="61"/>
      <c r="GR186" s="61"/>
      <c r="GS186" s="61"/>
      <c r="GT186" s="61"/>
      <c r="GU186" s="61"/>
      <c r="GV186" s="61"/>
      <c r="GW186" s="61"/>
      <c r="GX186" s="61"/>
      <c r="GY186" s="61"/>
      <c r="GZ186" s="61"/>
      <c r="HA186" s="61"/>
      <c r="HB186" s="61"/>
      <c r="HC186" s="61"/>
      <c r="HD186" s="61"/>
      <c r="HE186" s="61"/>
      <c r="HF186" s="61"/>
      <c r="HG186" s="61"/>
      <c r="HH186" s="61"/>
      <c r="HI186" s="61"/>
      <c r="HJ186" s="61"/>
      <c r="HK186" s="61"/>
      <c r="HL186" s="61"/>
      <c r="HM186" s="61"/>
      <c r="HN186" s="61"/>
      <c r="HO186" s="61"/>
      <c r="HP186" s="61"/>
      <c r="HQ186" s="61"/>
      <c r="HR186" s="61"/>
      <c r="HS186" s="61"/>
      <c r="HT186" s="61"/>
      <c r="HU186" s="61"/>
      <c r="HV186" s="61"/>
      <c r="HW186" s="61"/>
      <c r="HX186" s="61"/>
      <c r="HY186" s="61"/>
      <c r="HZ186" s="61"/>
      <c r="IA186" s="61"/>
      <c r="IB186" s="61"/>
      <c r="IC186" s="61"/>
      <c r="ID186" s="61"/>
      <c r="IE186" s="61"/>
      <c r="IF186" s="61"/>
      <c r="IG186" s="61"/>
      <c r="IH186" s="61"/>
      <c r="II186" s="61"/>
      <c r="IJ186" s="61"/>
      <c r="IK186" s="61"/>
      <c r="IL186" s="61"/>
      <c r="IM186" s="61"/>
      <c r="IN186" s="61"/>
      <c r="IO186" s="61"/>
      <c r="IP186" s="61"/>
      <c r="IQ186" s="61"/>
      <c r="IR186" s="61"/>
      <c r="IS186" s="61"/>
      <c r="IT186" s="61"/>
      <c r="IU186" s="61"/>
      <c r="IV186" s="61"/>
    </row>
    <row r="187" spans="1:256" ht="12">
      <c r="A187" s="61"/>
      <c r="B187" s="61"/>
      <c r="C187" s="61"/>
      <c r="D187" s="62"/>
      <c r="E187" s="61"/>
      <c r="F187" s="61"/>
      <c r="G187" s="61"/>
      <c r="H187" s="61"/>
      <c r="I187" s="62"/>
      <c r="J187" s="61"/>
      <c r="K187" s="61"/>
      <c r="L187" s="61"/>
      <c r="M187" s="61"/>
      <c r="N187" s="62"/>
      <c r="O187" s="61"/>
      <c r="P187" s="61"/>
      <c r="Q187" s="61"/>
      <c r="R187" s="61"/>
      <c r="S187" s="62"/>
      <c r="T187" s="61"/>
      <c r="U187" s="61"/>
      <c r="V187" s="61"/>
      <c r="W187" s="61"/>
      <c r="X187" s="62"/>
      <c r="Y187" s="61"/>
      <c r="Z187" s="61"/>
      <c r="AA187" s="61"/>
      <c r="AB187" s="61"/>
      <c r="AC187" s="62"/>
      <c r="AD187" s="61"/>
      <c r="AE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  <c r="DO187" s="61"/>
      <c r="DP187" s="61"/>
      <c r="DQ187" s="61"/>
      <c r="DR187" s="61"/>
      <c r="DS187" s="61"/>
      <c r="DT187" s="61"/>
      <c r="DU187" s="61"/>
      <c r="DV187" s="61"/>
      <c r="DW187" s="61"/>
      <c r="DX187" s="61"/>
      <c r="DY187" s="61"/>
      <c r="DZ187" s="61"/>
      <c r="EA187" s="61"/>
      <c r="EB187" s="61"/>
      <c r="EC187" s="61"/>
      <c r="ED187" s="61"/>
      <c r="EE187" s="61"/>
      <c r="EF187" s="61"/>
      <c r="EG187" s="61"/>
      <c r="EH187" s="61"/>
      <c r="EI187" s="61"/>
      <c r="EJ187" s="61"/>
      <c r="EK187" s="61"/>
      <c r="EL187" s="61"/>
      <c r="EM187" s="61"/>
      <c r="EN187" s="61"/>
      <c r="EO187" s="61"/>
      <c r="EP187" s="61"/>
      <c r="EQ187" s="61"/>
      <c r="ER187" s="61"/>
      <c r="ES187" s="61"/>
      <c r="ET187" s="61"/>
      <c r="EU187" s="61"/>
      <c r="EV187" s="61"/>
      <c r="EW187" s="61"/>
      <c r="EX187" s="61"/>
      <c r="EY187" s="61"/>
      <c r="EZ187" s="61"/>
      <c r="FA187" s="61"/>
      <c r="FB187" s="61"/>
      <c r="FC187" s="61"/>
      <c r="FD187" s="61"/>
      <c r="FE187" s="61"/>
      <c r="FF187" s="61"/>
      <c r="FG187" s="61"/>
      <c r="FH187" s="61"/>
      <c r="FI187" s="61"/>
      <c r="FJ187" s="61"/>
      <c r="FK187" s="61"/>
      <c r="FL187" s="61"/>
      <c r="FM187" s="61"/>
      <c r="FN187" s="61"/>
      <c r="FO187" s="61"/>
      <c r="FP187" s="61"/>
      <c r="FQ187" s="61"/>
      <c r="FR187" s="61"/>
      <c r="FS187" s="61"/>
      <c r="FT187" s="61"/>
      <c r="FU187" s="61"/>
      <c r="FV187" s="61"/>
      <c r="FW187" s="61"/>
      <c r="FX187" s="61"/>
      <c r="FY187" s="61"/>
      <c r="FZ187" s="61"/>
      <c r="GA187" s="61"/>
      <c r="GB187" s="61"/>
      <c r="GC187" s="61"/>
      <c r="GD187" s="61"/>
      <c r="GE187" s="61"/>
      <c r="GF187" s="61"/>
      <c r="GG187" s="61"/>
      <c r="GH187" s="61"/>
      <c r="GI187" s="61"/>
      <c r="GJ187" s="61"/>
      <c r="GK187" s="61"/>
      <c r="GL187" s="61"/>
      <c r="GM187" s="61"/>
      <c r="GN187" s="61"/>
      <c r="GO187" s="61"/>
      <c r="GP187" s="61"/>
      <c r="GQ187" s="61"/>
      <c r="GR187" s="61"/>
      <c r="GS187" s="61"/>
      <c r="GT187" s="61"/>
      <c r="GU187" s="61"/>
      <c r="GV187" s="61"/>
      <c r="GW187" s="61"/>
      <c r="GX187" s="61"/>
      <c r="GY187" s="61"/>
      <c r="GZ187" s="61"/>
      <c r="HA187" s="61"/>
      <c r="HB187" s="61"/>
      <c r="HC187" s="61"/>
      <c r="HD187" s="61"/>
      <c r="HE187" s="61"/>
      <c r="HF187" s="61"/>
      <c r="HG187" s="61"/>
      <c r="HH187" s="61"/>
      <c r="HI187" s="61"/>
      <c r="HJ187" s="61"/>
      <c r="HK187" s="61"/>
      <c r="HL187" s="61"/>
      <c r="HM187" s="61"/>
      <c r="HN187" s="61"/>
      <c r="HO187" s="61"/>
      <c r="HP187" s="61"/>
      <c r="HQ187" s="61"/>
      <c r="HR187" s="61"/>
      <c r="HS187" s="61"/>
      <c r="HT187" s="61"/>
      <c r="HU187" s="61"/>
      <c r="HV187" s="61"/>
      <c r="HW187" s="61"/>
      <c r="HX187" s="61"/>
      <c r="HY187" s="61"/>
      <c r="HZ187" s="61"/>
      <c r="IA187" s="61"/>
      <c r="IB187" s="61"/>
      <c r="IC187" s="61"/>
      <c r="ID187" s="61"/>
      <c r="IE187" s="61"/>
      <c r="IF187" s="61"/>
      <c r="IG187" s="61"/>
      <c r="IH187" s="61"/>
      <c r="II187" s="61"/>
      <c r="IJ187" s="61"/>
      <c r="IK187" s="61"/>
      <c r="IL187" s="61"/>
      <c r="IM187" s="61"/>
      <c r="IN187" s="61"/>
      <c r="IO187" s="61"/>
      <c r="IP187" s="61"/>
      <c r="IQ187" s="61"/>
      <c r="IR187" s="61"/>
      <c r="IS187" s="61"/>
      <c r="IT187" s="61"/>
      <c r="IU187" s="61"/>
      <c r="IV187" s="61"/>
    </row>
    <row r="188" spans="1:256" ht="12">
      <c r="A188" s="61"/>
      <c r="B188" s="61"/>
      <c r="C188" s="61"/>
      <c r="D188" s="62"/>
      <c r="E188" s="61"/>
      <c r="F188" s="61"/>
      <c r="G188" s="61"/>
      <c r="H188" s="61"/>
      <c r="I188" s="62"/>
      <c r="J188" s="61"/>
      <c r="K188" s="61"/>
      <c r="L188" s="61"/>
      <c r="M188" s="61"/>
      <c r="N188" s="62"/>
      <c r="O188" s="61"/>
      <c r="P188" s="61"/>
      <c r="Q188" s="61"/>
      <c r="R188" s="61"/>
      <c r="S188" s="62"/>
      <c r="T188" s="61"/>
      <c r="U188" s="61"/>
      <c r="V188" s="61"/>
      <c r="W188" s="61"/>
      <c r="X188" s="62"/>
      <c r="Y188" s="61"/>
      <c r="Z188" s="61"/>
      <c r="AA188" s="61"/>
      <c r="AB188" s="61"/>
      <c r="AC188" s="62"/>
      <c r="AD188" s="61"/>
      <c r="AE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/>
      <c r="EY188" s="61"/>
      <c r="EZ188" s="61"/>
      <c r="FA188" s="61"/>
      <c r="FB188" s="61"/>
      <c r="FC188" s="61"/>
      <c r="FD188" s="61"/>
      <c r="FE188" s="61"/>
      <c r="FF188" s="61"/>
      <c r="FG188" s="61"/>
      <c r="FH188" s="61"/>
      <c r="FI188" s="61"/>
      <c r="FJ188" s="61"/>
      <c r="FK188" s="61"/>
      <c r="FL188" s="61"/>
      <c r="FM188" s="61"/>
      <c r="FN188" s="61"/>
      <c r="FO188" s="61"/>
      <c r="FP188" s="61"/>
      <c r="FQ188" s="61"/>
      <c r="FR188" s="61"/>
      <c r="FS188" s="61"/>
      <c r="FT188" s="61"/>
      <c r="FU188" s="61"/>
      <c r="FV188" s="61"/>
      <c r="FW188" s="61"/>
      <c r="FX188" s="61"/>
      <c r="FY188" s="61"/>
      <c r="FZ188" s="61"/>
      <c r="GA188" s="61"/>
      <c r="GB188" s="61"/>
      <c r="GC188" s="61"/>
      <c r="GD188" s="61"/>
      <c r="GE188" s="61"/>
      <c r="GF188" s="61"/>
      <c r="GG188" s="61"/>
      <c r="GH188" s="61"/>
      <c r="GI188" s="61"/>
      <c r="GJ188" s="61"/>
      <c r="GK188" s="61"/>
      <c r="GL188" s="61"/>
      <c r="GM188" s="61"/>
      <c r="GN188" s="61"/>
      <c r="GO188" s="61"/>
      <c r="GP188" s="61"/>
      <c r="GQ188" s="61"/>
      <c r="GR188" s="61"/>
      <c r="GS188" s="61"/>
      <c r="GT188" s="61"/>
      <c r="GU188" s="61"/>
      <c r="GV188" s="61"/>
      <c r="GW188" s="61"/>
      <c r="GX188" s="61"/>
      <c r="GY188" s="61"/>
      <c r="GZ188" s="61"/>
      <c r="HA188" s="61"/>
      <c r="HB188" s="61"/>
      <c r="HC188" s="61"/>
      <c r="HD188" s="61"/>
      <c r="HE188" s="61"/>
      <c r="HF188" s="61"/>
      <c r="HG188" s="61"/>
      <c r="HH188" s="61"/>
      <c r="HI188" s="61"/>
      <c r="HJ188" s="61"/>
      <c r="HK188" s="61"/>
      <c r="HL188" s="61"/>
      <c r="HM188" s="61"/>
      <c r="HN188" s="61"/>
      <c r="HO188" s="61"/>
      <c r="HP188" s="61"/>
      <c r="HQ188" s="61"/>
      <c r="HR188" s="61"/>
      <c r="HS188" s="61"/>
      <c r="HT188" s="61"/>
      <c r="HU188" s="61"/>
      <c r="HV188" s="61"/>
      <c r="HW188" s="61"/>
      <c r="HX188" s="61"/>
      <c r="HY188" s="61"/>
      <c r="HZ188" s="61"/>
      <c r="IA188" s="61"/>
      <c r="IB188" s="61"/>
      <c r="IC188" s="61"/>
      <c r="ID188" s="61"/>
      <c r="IE188" s="61"/>
      <c r="IF188" s="61"/>
      <c r="IG188" s="61"/>
      <c r="IH188" s="61"/>
      <c r="II188" s="61"/>
      <c r="IJ188" s="61"/>
      <c r="IK188" s="61"/>
      <c r="IL188" s="61"/>
      <c r="IM188" s="61"/>
      <c r="IN188" s="61"/>
      <c r="IO188" s="61"/>
      <c r="IP188" s="61"/>
      <c r="IQ188" s="61"/>
      <c r="IR188" s="61"/>
      <c r="IS188" s="61"/>
      <c r="IT188" s="61"/>
      <c r="IU188" s="61"/>
      <c r="IV188" s="61"/>
    </row>
    <row r="189" spans="1:256" ht="12">
      <c r="A189" s="61"/>
      <c r="B189" s="61"/>
      <c r="C189" s="61"/>
      <c r="D189" s="62"/>
      <c r="E189" s="61"/>
      <c r="F189" s="61"/>
      <c r="G189" s="61"/>
      <c r="H189" s="61"/>
      <c r="I189" s="62"/>
      <c r="J189" s="61"/>
      <c r="K189" s="61"/>
      <c r="L189" s="61"/>
      <c r="M189" s="61"/>
      <c r="N189" s="62"/>
      <c r="O189" s="61"/>
      <c r="P189" s="61"/>
      <c r="Q189" s="61"/>
      <c r="R189" s="61"/>
      <c r="S189" s="62"/>
      <c r="T189" s="61"/>
      <c r="U189" s="61"/>
      <c r="V189" s="61"/>
      <c r="W189" s="61"/>
      <c r="X189" s="62"/>
      <c r="Y189" s="61"/>
      <c r="Z189" s="61"/>
      <c r="AA189" s="61"/>
      <c r="AB189" s="61"/>
      <c r="AC189" s="62"/>
      <c r="AD189" s="61"/>
      <c r="AE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  <c r="DK189" s="61"/>
      <c r="DL189" s="61"/>
      <c r="DM189" s="61"/>
      <c r="DN189" s="61"/>
      <c r="DO189" s="61"/>
      <c r="DP189" s="61"/>
      <c r="DQ189" s="61"/>
      <c r="DR189" s="61"/>
      <c r="DS189" s="61"/>
      <c r="DT189" s="61"/>
      <c r="DU189" s="61"/>
      <c r="DV189" s="61"/>
      <c r="DW189" s="61"/>
      <c r="DX189" s="61"/>
      <c r="DY189" s="61"/>
      <c r="DZ189" s="61"/>
      <c r="EA189" s="61"/>
      <c r="EB189" s="61"/>
      <c r="EC189" s="61"/>
      <c r="ED189" s="61"/>
      <c r="EE189" s="61"/>
      <c r="EF189" s="61"/>
      <c r="EG189" s="61"/>
      <c r="EH189" s="61"/>
      <c r="EI189" s="61"/>
      <c r="EJ189" s="61"/>
      <c r="EK189" s="61"/>
      <c r="EL189" s="61"/>
      <c r="EM189" s="61"/>
      <c r="EN189" s="61"/>
      <c r="EO189" s="61"/>
      <c r="EP189" s="61"/>
      <c r="EQ189" s="61"/>
      <c r="ER189" s="61"/>
      <c r="ES189" s="61"/>
      <c r="ET189" s="61"/>
      <c r="EU189" s="61"/>
      <c r="EV189" s="61"/>
      <c r="EW189" s="61"/>
      <c r="EX189" s="61"/>
      <c r="EY189" s="61"/>
      <c r="EZ189" s="61"/>
      <c r="FA189" s="61"/>
      <c r="FB189" s="61"/>
      <c r="FC189" s="61"/>
      <c r="FD189" s="61"/>
      <c r="FE189" s="61"/>
      <c r="FF189" s="61"/>
      <c r="FG189" s="61"/>
      <c r="FH189" s="61"/>
      <c r="FI189" s="61"/>
      <c r="FJ189" s="61"/>
      <c r="FK189" s="61"/>
      <c r="FL189" s="61"/>
      <c r="FM189" s="61"/>
      <c r="FN189" s="61"/>
      <c r="FO189" s="61"/>
      <c r="FP189" s="61"/>
      <c r="FQ189" s="61"/>
      <c r="FR189" s="61"/>
      <c r="FS189" s="61"/>
      <c r="FT189" s="61"/>
      <c r="FU189" s="61"/>
      <c r="FV189" s="61"/>
      <c r="FW189" s="61"/>
      <c r="FX189" s="61"/>
      <c r="FY189" s="61"/>
      <c r="FZ189" s="61"/>
      <c r="GA189" s="61"/>
      <c r="GB189" s="61"/>
      <c r="GC189" s="61"/>
      <c r="GD189" s="61"/>
      <c r="GE189" s="61"/>
      <c r="GF189" s="61"/>
      <c r="GG189" s="61"/>
      <c r="GH189" s="61"/>
      <c r="GI189" s="61"/>
      <c r="GJ189" s="61"/>
      <c r="GK189" s="61"/>
      <c r="GL189" s="61"/>
      <c r="GM189" s="61"/>
      <c r="GN189" s="61"/>
      <c r="GO189" s="61"/>
      <c r="GP189" s="61"/>
      <c r="GQ189" s="61"/>
      <c r="GR189" s="61"/>
      <c r="GS189" s="61"/>
      <c r="GT189" s="61"/>
      <c r="GU189" s="61"/>
      <c r="GV189" s="61"/>
      <c r="GW189" s="61"/>
      <c r="GX189" s="61"/>
      <c r="GY189" s="61"/>
      <c r="GZ189" s="61"/>
      <c r="HA189" s="61"/>
      <c r="HB189" s="61"/>
      <c r="HC189" s="61"/>
      <c r="HD189" s="61"/>
      <c r="HE189" s="61"/>
      <c r="HF189" s="61"/>
      <c r="HG189" s="61"/>
      <c r="HH189" s="61"/>
      <c r="HI189" s="61"/>
      <c r="HJ189" s="61"/>
      <c r="HK189" s="61"/>
      <c r="HL189" s="61"/>
      <c r="HM189" s="61"/>
      <c r="HN189" s="61"/>
      <c r="HO189" s="61"/>
      <c r="HP189" s="61"/>
      <c r="HQ189" s="61"/>
      <c r="HR189" s="61"/>
      <c r="HS189" s="61"/>
      <c r="HT189" s="61"/>
      <c r="HU189" s="61"/>
      <c r="HV189" s="61"/>
      <c r="HW189" s="61"/>
      <c r="HX189" s="61"/>
      <c r="HY189" s="61"/>
      <c r="HZ189" s="61"/>
      <c r="IA189" s="61"/>
      <c r="IB189" s="61"/>
      <c r="IC189" s="61"/>
      <c r="ID189" s="61"/>
      <c r="IE189" s="61"/>
      <c r="IF189" s="61"/>
      <c r="IG189" s="61"/>
      <c r="IH189" s="61"/>
      <c r="II189" s="61"/>
      <c r="IJ189" s="61"/>
      <c r="IK189" s="61"/>
      <c r="IL189" s="61"/>
      <c r="IM189" s="61"/>
      <c r="IN189" s="61"/>
      <c r="IO189" s="61"/>
      <c r="IP189" s="61"/>
      <c r="IQ189" s="61"/>
      <c r="IR189" s="61"/>
      <c r="IS189" s="61"/>
      <c r="IT189" s="61"/>
      <c r="IU189" s="61"/>
      <c r="IV189" s="61"/>
    </row>
    <row r="190" spans="1:256" ht="12">
      <c r="A190" s="61"/>
      <c r="B190" s="61"/>
      <c r="C190" s="61"/>
      <c r="D190" s="62"/>
      <c r="E190" s="61"/>
      <c r="F190" s="61"/>
      <c r="G190" s="61"/>
      <c r="H190" s="61"/>
      <c r="I190" s="62"/>
      <c r="J190" s="61"/>
      <c r="K190" s="61"/>
      <c r="L190" s="61"/>
      <c r="M190" s="61"/>
      <c r="N190" s="62"/>
      <c r="O190" s="61"/>
      <c r="P190" s="61"/>
      <c r="Q190" s="61"/>
      <c r="R190" s="61"/>
      <c r="S190" s="62"/>
      <c r="T190" s="61"/>
      <c r="U190" s="61"/>
      <c r="V190" s="61"/>
      <c r="W190" s="61"/>
      <c r="X190" s="62"/>
      <c r="Y190" s="61"/>
      <c r="Z190" s="61"/>
      <c r="AA190" s="61"/>
      <c r="AB190" s="61"/>
      <c r="AC190" s="62"/>
      <c r="AD190" s="61"/>
      <c r="AE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  <c r="FA190" s="61"/>
      <c r="FB190" s="61"/>
      <c r="FC190" s="61"/>
      <c r="FD190" s="61"/>
      <c r="FE190" s="61"/>
      <c r="FF190" s="61"/>
      <c r="FG190" s="61"/>
      <c r="FH190" s="61"/>
      <c r="FI190" s="61"/>
      <c r="FJ190" s="61"/>
      <c r="FK190" s="61"/>
      <c r="FL190" s="61"/>
      <c r="FM190" s="61"/>
      <c r="FN190" s="61"/>
      <c r="FO190" s="61"/>
      <c r="FP190" s="61"/>
      <c r="FQ190" s="61"/>
      <c r="FR190" s="61"/>
      <c r="FS190" s="61"/>
      <c r="FT190" s="61"/>
      <c r="FU190" s="61"/>
      <c r="FV190" s="61"/>
      <c r="FW190" s="61"/>
      <c r="FX190" s="61"/>
      <c r="FY190" s="61"/>
      <c r="FZ190" s="61"/>
      <c r="GA190" s="61"/>
      <c r="GB190" s="61"/>
      <c r="GC190" s="61"/>
      <c r="GD190" s="61"/>
      <c r="GE190" s="61"/>
      <c r="GF190" s="61"/>
      <c r="GG190" s="61"/>
      <c r="GH190" s="61"/>
      <c r="GI190" s="61"/>
      <c r="GJ190" s="61"/>
      <c r="GK190" s="61"/>
      <c r="GL190" s="61"/>
      <c r="GM190" s="61"/>
      <c r="GN190" s="61"/>
      <c r="GO190" s="61"/>
      <c r="GP190" s="61"/>
      <c r="GQ190" s="61"/>
      <c r="GR190" s="61"/>
      <c r="GS190" s="61"/>
      <c r="GT190" s="61"/>
      <c r="GU190" s="61"/>
      <c r="GV190" s="61"/>
      <c r="GW190" s="61"/>
      <c r="GX190" s="61"/>
      <c r="GY190" s="61"/>
      <c r="GZ190" s="61"/>
      <c r="HA190" s="61"/>
      <c r="HB190" s="61"/>
      <c r="HC190" s="61"/>
      <c r="HD190" s="61"/>
      <c r="HE190" s="61"/>
      <c r="HF190" s="61"/>
      <c r="HG190" s="61"/>
      <c r="HH190" s="61"/>
      <c r="HI190" s="61"/>
      <c r="HJ190" s="61"/>
      <c r="HK190" s="61"/>
      <c r="HL190" s="61"/>
      <c r="HM190" s="61"/>
      <c r="HN190" s="61"/>
      <c r="HO190" s="61"/>
      <c r="HP190" s="61"/>
      <c r="HQ190" s="61"/>
      <c r="HR190" s="61"/>
      <c r="HS190" s="61"/>
      <c r="HT190" s="61"/>
      <c r="HU190" s="61"/>
      <c r="HV190" s="61"/>
      <c r="HW190" s="61"/>
      <c r="HX190" s="61"/>
      <c r="HY190" s="61"/>
      <c r="HZ190" s="61"/>
      <c r="IA190" s="61"/>
      <c r="IB190" s="61"/>
      <c r="IC190" s="61"/>
      <c r="ID190" s="61"/>
      <c r="IE190" s="61"/>
      <c r="IF190" s="61"/>
      <c r="IG190" s="61"/>
      <c r="IH190" s="61"/>
      <c r="II190" s="61"/>
      <c r="IJ190" s="61"/>
      <c r="IK190" s="61"/>
      <c r="IL190" s="61"/>
      <c r="IM190" s="61"/>
      <c r="IN190" s="61"/>
      <c r="IO190" s="61"/>
      <c r="IP190" s="61"/>
      <c r="IQ190" s="61"/>
      <c r="IR190" s="61"/>
      <c r="IS190" s="61"/>
      <c r="IT190" s="61"/>
      <c r="IU190" s="61"/>
      <c r="IV190" s="61"/>
    </row>
    <row r="191" spans="1:256" ht="12">
      <c r="A191" s="61"/>
      <c r="B191" s="61"/>
      <c r="C191" s="61"/>
      <c r="D191" s="62"/>
      <c r="E191" s="61"/>
      <c r="F191" s="61"/>
      <c r="G191" s="61"/>
      <c r="H191" s="61"/>
      <c r="I191" s="62"/>
      <c r="J191" s="61"/>
      <c r="K191" s="61"/>
      <c r="L191" s="61"/>
      <c r="M191" s="61"/>
      <c r="N191" s="62"/>
      <c r="O191" s="61"/>
      <c r="P191" s="61"/>
      <c r="Q191" s="61"/>
      <c r="R191" s="61"/>
      <c r="S191" s="62"/>
      <c r="T191" s="61"/>
      <c r="U191" s="61"/>
      <c r="V191" s="61"/>
      <c r="W191" s="61"/>
      <c r="X191" s="62"/>
      <c r="Y191" s="61"/>
      <c r="Z191" s="61"/>
      <c r="AA191" s="61"/>
      <c r="AB191" s="61"/>
      <c r="AC191" s="62"/>
      <c r="AD191" s="61"/>
      <c r="AE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  <c r="DS191" s="61"/>
      <c r="DT191" s="61"/>
      <c r="DU191" s="61"/>
      <c r="DV191" s="61"/>
      <c r="DW191" s="61"/>
      <c r="DX191" s="61"/>
      <c r="DY191" s="61"/>
      <c r="DZ191" s="61"/>
      <c r="EA191" s="61"/>
      <c r="EB191" s="61"/>
      <c r="EC191" s="61"/>
      <c r="ED191" s="61"/>
      <c r="EE191" s="61"/>
      <c r="EF191" s="61"/>
      <c r="EG191" s="61"/>
      <c r="EH191" s="61"/>
      <c r="EI191" s="61"/>
      <c r="EJ191" s="61"/>
      <c r="EK191" s="61"/>
      <c r="EL191" s="61"/>
      <c r="EM191" s="61"/>
      <c r="EN191" s="61"/>
      <c r="EO191" s="61"/>
      <c r="EP191" s="61"/>
      <c r="EQ191" s="61"/>
      <c r="ER191" s="61"/>
      <c r="ES191" s="61"/>
      <c r="ET191" s="61"/>
      <c r="EU191" s="61"/>
      <c r="EV191" s="61"/>
      <c r="EW191" s="61"/>
      <c r="EX191" s="61"/>
      <c r="EY191" s="61"/>
      <c r="EZ191" s="61"/>
      <c r="FA191" s="61"/>
      <c r="FB191" s="61"/>
      <c r="FC191" s="61"/>
      <c r="FD191" s="61"/>
      <c r="FE191" s="61"/>
      <c r="FF191" s="61"/>
      <c r="FG191" s="61"/>
      <c r="FH191" s="61"/>
      <c r="FI191" s="61"/>
      <c r="FJ191" s="61"/>
      <c r="FK191" s="61"/>
      <c r="FL191" s="61"/>
      <c r="FM191" s="61"/>
      <c r="FN191" s="61"/>
      <c r="FO191" s="61"/>
      <c r="FP191" s="61"/>
      <c r="FQ191" s="61"/>
      <c r="FR191" s="61"/>
      <c r="FS191" s="61"/>
      <c r="FT191" s="61"/>
      <c r="FU191" s="61"/>
      <c r="FV191" s="61"/>
      <c r="FW191" s="61"/>
      <c r="FX191" s="61"/>
      <c r="FY191" s="61"/>
      <c r="FZ191" s="61"/>
      <c r="GA191" s="61"/>
      <c r="GB191" s="61"/>
      <c r="GC191" s="61"/>
      <c r="GD191" s="61"/>
      <c r="GE191" s="61"/>
      <c r="GF191" s="61"/>
      <c r="GG191" s="61"/>
      <c r="GH191" s="61"/>
      <c r="GI191" s="61"/>
      <c r="GJ191" s="61"/>
      <c r="GK191" s="61"/>
      <c r="GL191" s="61"/>
      <c r="GM191" s="61"/>
      <c r="GN191" s="61"/>
      <c r="GO191" s="61"/>
      <c r="GP191" s="61"/>
      <c r="GQ191" s="61"/>
      <c r="GR191" s="61"/>
      <c r="GS191" s="61"/>
      <c r="GT191" s="61"/>
      <c r="GU191" s="61"/>
      <c r="GV191" s="61"/>
      <c r="GW191" s="61"/>
      <c r="GX191" s="61"/>
      <c r="GY191" s="61"/>
      <c r="GZ191" s="61"/>
      <c r="HA191" s="61"/>
      <c r="HB191" s="61"/>
      <c r="HC191" s="61"/>
      <c r="HD191" s="61"/>
      <c r="HE191" s="61"/>
      <c r="HF191" s="61"/>
      <c r="HG191" s="61"/>
      <c r="HH191" s="61"/>
      <c r="HI191" s="61"/>
      <c r="HJ191" s="61"/>
      <c r="HK191" s="61"/>
      <c r="HL191" s="61"/>
      <c r="HM191" s="61"/>
      <c r="HN191" s="61"/>
      <c r="HO191" s="61"/>
      <c r="HP191" s="61"/>
      <c r="HQ191" s="61"/>
      <c r="HR191" s="61"/>
      <c r="HS191" s="61"/>
      <c r="HT191" s="61"/>
      <c r="HU191" s="61"/>
      <c r="HV191" s="61"/>
      <c r="HW191" s="61"/>
      <c r="HX191" s="61"/>
      <c r="HY191" s="61"/>
      <c r="HZ191" s="61"/>
      <c r="IA191" s="61"/>
      <c r="IB191" s="61"/>
      <c r="IC191" s="61"/>
      <c r="ID191" s="61"/>
      <c r="IE191" s="61"/>
      <c r="IF191" s="61"/>
      <c r="IG191" s="61"/>
      <c r="IH191" s="61"/>
      <c r="II191" s="61"/>
      <c r="IJ191" s="61"/>
      <c r="IK191" s="61"/>
      <c r="IL191" s="61"/>
      <c r="IM191" s="61"/>
      <c r="IN191" s="61"/>
      <c r="IO191" s="61"/>
      <c r="IP191" s="61"/>
      <c r="IQ191" s="61"/>
      <c r="IR191" s="61"/>
      <c r="IS191" s="61"/>
      <c r="IT191" s="61"/>
      <c r="IU191" s="61"/>
      <c r="IV191" s="61"/>
    </row>
    <row r="192" spans="1:256" ht="12">
      <c r="A192" s="61"/>
      <c r="B192" s="61"/>
      <c r="C192" s="61"/>
      <c r="D192" s="62"/>
      <c r="E192" s="61"/>
      <c r="F192" s="61"/>
      <c r="G192" s="61"/>
      <c r="H192" s="61"/>
      <c r="I192" s="62"/>
      <c r="J192" s="61"/>
      <c r="K192" s="61"/>
      <c r="L192" s="61"/>
      <c r="M192" s="61"/>
      <c r="N192" s="62"/>
      <c r="O192" s="61"/>
      <c r="P192" s="61"/>
      <c r="Q192" s="61"/>
      <c r="R192" s="61"/>
      <c r="S192" s="62"/>
      <c r="T192" s="61"/>
      <c r="U192" s="61"/>
      <c r="V192" s="61"/>
      <c r="W192" s="61"/>
      <c r="X192" s="62"/>
      <c r="Y192" s="61"/>
      <c r="Z192" s="61"/>
      <c r="AA192" s="61"/>
      <c r="AB192" s="61"/>
      <c r="AC192" s="62"/>
      <c r="AD192" s="61"/>
      <c r="AE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/>
      <c r="DL192" s="61"/>
      <c r="DM192" s="61"/>
      <c r="DN192" s="61"/>
      <c r="DO192" s="61"/>
      <c r="DP192" s="61"/>
      <c r="DQ192" s="61"/>
      <c r="DR192" s="61"/>
      <c r="DS192" s="61"/>
      <c r="DT192" s="61"/>
      <c r="DU192" s="61"/>
      <c r="DV192" s="61"/>
      <c r="DW192" s="61"/>
      <c r="DX192" s="61"/>
      <c r="DY192" s="61"/>
      <c r="DZ192" s="61"/>
      <c r="EA192" s="61"/>
      <c r="EB192" s="61"/>
      <c r="EC192" s="61"/>
      <c r="ED192" s="61"/>
      <c r="EE192" s="61"/>
      <c r="EF192" s="61"/>
      <c r="EG192" s="61"/>
      <c r="EH192" s="61"/>
      <c r="EI192" s="61"/>
      <c r="EJ192" s="61"/>
      <c r="EK192" s="61"/>
      <c r="EL192" s="61"/>
      <c r="EM192" s="61"/>
      <c r="EN192" s="61"/>
      <c r="EO192" s="61"/>
      <c r="EP192" s="61"/>
      <c r="EQ192" s="61"/>
      <c r="ER192" s="61"/>
      <c r="ES192" s="61"/>
      <c r="ET192" s="61"/>
      <c r="EU192" s="61"/>
      <c r="EV192" s="61"/>
      <c r="EW192" s="61"/>
      <c r="EX192" s="61"/>
      <c r="EY192" s="61"/>
      <c r="EZ192" s="61"/>
      <c r="FA192" s="61"/>
      <c r="FB192" s="61"/>
      <c r="FC192" s="61"/>
      <c r="FD192" s="61"/>
      <c r="FE192" s="61"/>
      <c r="FF192" s="61"/>
      <c r="FG192" s="61"/>
      <c r="FH192" s="61"/>
      <c r="FI192" s="61"/>
      <c r="FJ192" s="61"/>
      <c r="FK192" s="61"/>
      <c r="FL192" s="61"/>
      <c r="FM192" s="61"/>
      <c r="FN192" s="61"/>
      <c r="FO192" s="61"/>
      <c r="FP192" s="61"/>
      <c r="FQ192" s="61"/>
      <c r="FR192" s="61"/>
      <c r="FS192" s="61"/>
      <c r="FT192" s="61"/>
      <c r="FU192" s="61"/>
      <c r="FV192" s="61"/>
      <c r="FW192" s="61"/>
      <c r="FX192" s="61"/>
      <c r="FY192" s="61"/>
      <c r="FZ192" s="61"/>
      <c r="GA192" s="61"/>
      <c r="GB192" s="61"/>
      <c r="GC192" s="61"/>
      <c r="GD192" s="61"/>
      <c r="GE192" s="61"/>
      <c r="GF192" s="61"/>
      <c r="GG192" s="61"/>
      <c r="GH192" s="61"/>
      <c r="GI192" s="61"/>
      <c r="GJ192" s="61"/>
      <c r="GK192" s="61"/>
      <c r="GL192" s="61"/>
      <c r="GM192" s="61"/>
      <c r="GN192" s="61"/>
      <c r="GO192" s="61"/>
      <c r="GP192" s="61"/>
      <c r="GQ192" s="61"/>
      <c r="GR192" s="61"/>
      <c r="GS192" s="61"/>
      <c r="GT192" s="61"/>
      <c r="GU192" s="61"/>
      <c r="GV192" s="61"/>
      <c r="GW192" s="61"/>
      <c r="GX192" s="61"/>
      <c r="GY192" s="61"/>
      <c r="GZ192" s="61"/>
      <c r="HA192" s="61"/>
      <c r="HB192" s="61"/>
      <c r="HC192" s="61"/>
      <c r="HD192" s="61"/>
      <c r="HE192" s="61"/>
      <c r="HF192" s="61"/>
      <c r="HG192" s="61"/>
      <c r="HH192" s="61"/>
      <c r="HI192" s="61"/>
      <c r="HJ192" s="61"/>
      <c r="HK192" s="61"/>
      <c r="HL192" s="61"/>
      <c r="HM192" s="61"/>
      <c r="HN192" s="61"/>
      <c r="HO192" s="61"/>
      <c r="HP192" s="61"/>
      <c r="HQ192" s="61"/>
      <c r="HR192" s="61"/>
      <c r="HS192" s="61"/>
      <c r="HT192" s="61"/>
      <c r="HU192" s="61"/>
      <c r="HV192" s="61"/>
      <c r="HW192" s="61"/>
      <c r="HX192" s="61"/>
      <c r="HY192" s="61"/>
      <c r="HZ192" s="61"/>
      <c r="IA192" s="61"/>
      <c r="IB192" s="61"/>
      <c r="IC192" s="61"/>
      <c r="ID192" s="61"/>
      <c r="IE192" s="61"/>
      <c r="IF192" s="61"/>
      <c r="IG192" s="61"/>
      <c r="IH192" s="61"/>
      <c r="II192" s="61"/>
      <c r="IJ192" s="61"/>
      <c r="IK192" s="61"/>
      <c r="IL192" s="61"/>
      <c r="IM192" s="61"/>
      <c r="IN192" s="61"/>
      <c r="IO192" s="61"/>
      <c r="IP192" s="61"/>
      <c r="IQ192" s="61"/>
      <c r="IR192" s="61"/>
      <c r="IS192" s="61"/>
      <c r="IT192" s="61"/>
      <c r="IU192" s="61"/>
      <c r="IV192" s="61"/>
    </row>
    <row r="193" spans="1:256" ht="12">
      <c r="A193" s="61"/>
      <c r="B193" s="61"/>
      <c r="C193" s="61"/>
      <c r="D193" s="62"/>
      <c r="E193" s="61"/>
      <c r="F193" s="61"/>
      <c r="G193" s="61"/>
      <c r="H193" s="61"/>
      <c r="I193" s="62"/>
      <c r="J193" s="61"/>
      <c r="K193" s="61"/>
      <c r="L193" s="61"/>
      <c r="M193" s="61"/>
      <c r="N193" s="62"/>
      <c r="O193" s="61"/>
      <c r="P193" s="61"/>
      <c r="Q193" s="61"/>
      <c r="R193" s="61"/>
      <c r="S193" s="62"/>
      <c r="T193" s="61"/>
      <c r="U193" s="61"/>
      <c r="V193" s="61"/>
      <c r="W193" s="61"/>
      <c r="X193" s="62"/>
      <c r="Y193" s="61"/>
      <c r="Z193" s="61"/>
      <c r="AA193" s="61"/>
      <c r="AB193" s="61"/>
      <c r="AC193" s="62"/>
      <c r="AD193" s="61"/>
      <c r="AE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/>
      <c r="DL193" s="61"/>
      <c r="DM193" s="61"/>
      <c r="DN193" s="61"/>
      <c r="DO193" s="61"/>
      <c r="DP193" s="61"/>
      <c r="DQ193" s="61"/>
      <c r="DR193" s="61"/>
      <c r="DS193" s="61"/>
      <c r="DT193" s="61"/>
      <c r="DU193" s="61"/>
      <c r="DV193" s="61"/>
      <c r="DW193" s="61"/>
      <c r="DX193" s="61"/>
      <c r="DY193" s="61"/>
      <c r="DZ193" s="61"/>
      <c r="EA193" s="61"/>
      <c r="EB193" s="61"/>
      <c r="EC193" s="61"/>
      <c r="ED193" s="61"/>
      <c r="EE193" s="61"/>
      <c r="EF193" s="61"/>
      <c r="EG193" s="61"/>
      <c r="EH193" s="61"/>
      <c r="EI193" s="61"/>
      <c r="EJ193" s="61"/>
      <c r="EK193" s="61"/>
      <c r="EL193" s="61"/>
      <c r="EM193" s="61"/>
      <c r="EN193" s="61"/>
      <c r="EO193" s="61"/>
      <c r="EP193" s="61"/>
      <c r="EQ193" s="61"/>
      <c r="ER193" s="61"/>
      <c r="ES193" s="61"/>
      <c r="ET193" s="61"/>
      <c r="EU193" s="61"/>
      <c r="EV193" s="61"/>
      <c r="EW193" s="61"/>
      <c r="EX193" s="61"/>
      <c r="EY193" s="61"/>
      <c r="EZ193" s="61"/>
      <c r="FA193" s="61"/>
      <c r="FB193" s="61"/>
      <c r="FC193" s="61"/>
      <c r="FD193" s="61"/>
      <c r="FE193" s="61"/>
      <c r="FF193" s="61"/>
      <c r="FG193" s="61"/>
      <c r="FH193" s="61"/>
      <c r="FI193" s="61"/>
      <c r="FJ193" s="61"/>
      <c r="FK193" s="61"/>
      <c r="FL193" s="61"/>
      <c r="FM193" s="61"/>
      <c r="FN193" s="61"/>
      <c r="FO193" s="61"/>
      <c r="FP193" s="61"/>
      <c r="FQ193" s="61"/>
      <c r="FR193" s="61"/>
      <c r="FS193" s="61"/>
      <c r="FT193" s="61"/>
      <c r="FU193" s="61"/>
      <c r="FV193" s="61"/>
      <c r="FW193" s="61"/>
      <c r="FX193" s="61"/>
      <c r="FY193" s="61"/>
      <c r="FZ193" s="61"/>
      <c r="GA193" s="61"/>
      <c r="GB193" s="61"/>
      <c r="GC193" s="61"/>
      <c r="GD193" s="61"/>
      <c r="GE193" s="61"/>
      <c r="GF193" s="61"/>
      <c r="GG193" s="61"/>
      <c r="GH193" s="61"/>
      <c r="GI193" s="61"/>
      <c r="GJ193" s="61"/>
      <c r="GK193" s="61"/>
      <c r="GL193" s="61"/>
      <c r="GM193" s="61"/>
      <c r="GN193" s="61"/>
      <c r="GO193" s="61"/>
      <c r="GP193" s="61"/>
      <c r="GQ193" s="61"/>
      <c r="GR193" s="61"/>
      <c r="GS193" s="61"/>
      <c r="GT193" s="61"/>
      <c r="GU193" s="61"/>
      <c r="GV193" s="61"/>
      <c r="GW193" s="61"/>
      <c r="GX193" s="61"/>
      <c r="GY193" s="61"/>
      <c r="GZ193" s="61"/>
      <c r="HA193" s="61"/>
      <c r="HB193" s="61"/>
      <c r="HC193" s="61"/>
      <c r="HD193" s="61"/>
      <c r="HE193" s="61"/>
      <c r="HF193" s="61"/>
      <c r="HG193" s="61"/>
      <c r="HH193" s="61"/>
      <c r="HI193" s="61"/>
      <c r="HJ193" s="61"/>
      <c r="HK193" s="61"/>
      <c r="HL193" s="61"/>
      <c r="HM193" s="61"/>
      <c r="HN193" s="61"/>
      <c r="HO193" s="61"/>
      <c r="HP193" s="61"/>
      <c r="HQ193" s="61"/>
      <c r="HR193" s="61"/>
      <c r="HS193" s="61"/>
      <c r="HT193" s="61"/>
      <c r="HU193" s="61"/>
      <c r="HV193" s="61"/>
      <c r="HW193" s="61"/>
      <c r="HX193" s="61"/>
      <c r="HY193" s="61"/>
      <c r="HZ193" s="61"/>
      <c r="IA193" s="61"/>
      <c r="IB193" s="61"/>
      <c r="IC193" s="61"/>
      <c r="ID193" s="61"/>
      <c r="IE193" s="61"/>
      <c r="IF193" s="61"/>
      <c r="IG193" s="61"/>
      <c r="IH193" s="61"/>
      <c r="II193" s="61"/>
      <c r="IJ193" s="61"/>
      <c r="IK193" s="61"/>
      <c r="IL193" s="61"/>
      <c r="IM193" s="61"/>
      <c r="IN193" s="61"/>
      <c r="IO193" s="61"/>
      <c r="IP193" s="61"/>
      <c r="IQ193" s="61"/>
      <c r="IR193" s="61"/>
      <c r="IS193" s="61"/>
      <c r="IT193" s="61"/>
      <c r="IU193" s="61"/>
      <c r="IV193" s="61"/>
    </row>
    <row r="194" spans="1:256" ht="12">
      <c r="A194" s="61"/>
      <c r="B194" s="61"/>
      <c r="C194" s="61"/>
      <c r="D194" s="62"/>
      <c r="E194" s="61"/>
      <c r="F194" s="61"/>
      <c r="G194" s="61"/>
      <c r="H194" s="61"/>
      <c r="I194" s="62"/>
      <c r="J194" s="61"/>
      <c r="K194" s="61"/>
      <c r="L194" s="61"/>
      <c r="M194" s="61"/>
      <c r="N194" s="62"/>
      <c r="O194" s="61"/>
      <c r="P194" s="61"/>
      <c r="Q194" s="61"/>
      <c r="R194" s="61"/>
      <c r="S194" s="62"/>
      <c r="T194" s="61"/>
      <c r="U194" s="61"/>
      <c r="V194" s="61"/>
      <c r="W194" s="61"/>
      <c r="X194" s="62"/>
      <c r="Y194" s="61"/>
      <c r="Z194" s="61"/>
      <c r="AA194" s="61"/>
      <c r="AB194" s="61"/>
      <c r="AC194" s="62"/>
      <c r="AD194" s="61"/>
      <c r="AE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  <c r="DL194" s="61"/>
      <c r="DM194" s="61"/>
      <c r="DN194" s="61"/>
      <c r="DO194" s="61"/>
      <c r="DP194" s="61"/>
      <c r="DQ194" s="61"/>
      <c r="DR194" s="61"/>
      <c r="DS194" s="61"/>
      <c r="DT194" s="61"/>
      <c r="DU194" s="61"/>
      <c r="DV194" s="61"/>
      <c r="DW194" s="61"/>
      <c r="DX194" s="61"/>
      <c r="DY194" s="61"/>
      <c r="DZ194" s="61"/>
      <c r="EA194" s="61"/>
      <c r="EB194" s="61"/>
      <c r="EC194" s="61"/>
      <c r="ED194" s="61"/>
      <c r="EE194" s="61"/>
      <c r="EF194" s="61"/>
      <c r="EG194" s="61"/>
      <c r="EH194" s="61"/>
      <c r="EI194" s="61"/>
      <c r="EJ194" s="61"/>
      <c r="EK194" s="61"/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/>
      <c r="EY194" s="61"/>
      <c r="EZ194" s="61"/>
      <c r="FA194" s="61"/>
      <c r="FB194" s="61"/>
      <c r="FC194" s="61"/>
      <c r="FD194" s="61"/>
      <c r="FE194" s="61"/>
      <c r="FF194" s="61"/>
      <c r="FG194" s="61"/>
      <c r="FH194" s="61"/>
      <c r="FI194" s="61"/>
      <c r="FJ194" s="61"/>
      <c r="FK194" s="61"/>
      <c r="FL194" s="61"/>
      <c r="FM194" s="61"/>
      <c r="FN194" s="61"/>
      <c r="FO194" s="61"/>
      <c r="FP194" s="61"/>
      <c r="FQ194" s="61"/>
      <c r="FR194" s="61"/>
      <c r="FS194" s="61"/>
      <c r="FT194" s="61"/>
      <c r="FU194" s="61"/>
      <c r="FV194" s="61"/>
      <c r="FW194" s="61"/>
      <c r="FX194" s="61"/>
      <c r="FY194" s="61"/>
      <c r="FZ194" s="61"/>
      <c r="GA194" s="61"/>
      <c r="GB194" s="61"/>
      <c r="GC194" s="61"/>
      <c r="GD194" s="61"/>
      <c r="GE194" s="61"/>
      <c r="GF194" s="61"/>
      <c r="GG194" s="61"/>
      <c r="GH194" s="61"/>
      <c r="GI194" s="61"/>
      <c r="GJ194" s="61"/>
      <c r="GK194" s="61"/>
      <c r="GL194" s="61"/>
      <c r="GM194" s="61"/>
      <c r="GN194" s="61"/>
      <c r="GO194" s="61"/>
      <c r="GP194" s="61"/>
      <c r="GQ194" s="61"/>
      <c r="GR194" s="61"/>
      <c r="GS194" s="61"/>
      <c r="GT194" s="61"/>
      <c r="GU194" s="61"/>
      <c r="GV194" s="61"/>
      <c r="GW194" s="61"/>
      <c r="GX194" s="61"/>
      <c r="GY194" s="61"/>
      <c r="GZ194" s="61"/>
      <c r="HA194" s="61"/>
      <c r="HB194" s="61"/>
      <c r="HC194" s="61"/>
      <c r="HD194" s="61"/>
      <c r="HE194" s="61"/>
      <c r="HF194" s="61"/>
      <c r="HG194" s="61"/>
      <c r="HH194" s="61"/>
      <c r="HI194" s="61"/>
      <c r="HJ194" s="61"/>
      <c r="HK194" s="61"/>
      <c r="HL194" s="61"/>
      <c r="HM194" s="61"/>
      <c r="HN194" s="61"/>
      <c r="HO194" s="61"/>
      <c r="HP194" s="61"/>
      <c r="HQ194" s="61"/>
      <c r="HR194" s="61"/>
      <c r="HS194" s="61"/>
      <c r="HT194" s="61"/>
      <c r="HU194" s="61"/>
      <c r="HV194" s="61"/>
      <c r="HW194" s="61"/>
      <c r="HX194" s="61"/>
      <c r="HY194" s="61"/>
      <c r="HZ194" s="61"/>
      <c r="IA194" s="61"/>
      <c r="IB194" s="61"/>
      <c r="IC194" s="61"/>
      <c r="ID194" s="61"/>
      <c r="IE194" s="61"/>
      <c r="IF194" s="61"/>
      <c r="IG194" s="61"/>
      <c r="IH194" s="61"/>
      <c r="II194" s="61"/>
      <c r="IJ194" s="61"/>
      <c r="IK194" s="61"/>
      <c r="IL194" s="61"/>
      <c r="IM194" s="61"/>
      <c r="IN194" s="61"/>
      <c r="IO194" s="61"/>
      <c r="IP194" s="61"/>
      <c r="IQ194" s="61"/>
      <c r="IR194" s="61"/>
      <c r="IS194" s="61"/>
      <c r="IT194" s="61"/>
      <c r="IU194" s="61"/>
      <c r="IV194" s="61"/>
    </row>
    <row r="195" spans="1:256" ht="12">
      <c r="A195" s="61"/>
      <c r="B195" s="61"/>
      <c r="C195" s="61"/>
      <c r="D195" s="62"/>
      <c r="E195" s="61"/>
      <c r="F195" s="61"/>
      <c r="G195" s="61"/>
      <c r="H195" s="61"/>
      <c r="I195" s="62"/>
      <c r="J195" s="61"/>
      <c r="K195" s="61"/>
      <c r="L195" s="61"/>
      <c r="M195" s="61"/>
      <c r="N195" s="62"/>
      <c r="O195" s="61"/>
      <c r="P195" s="61"/>
      <c r="Q195" s="61"/>
      <c r="R195" s="61"/>
      <c r="S195" s="62"/>
      <c r="T195" s="61"/>
      <c r="U195" s="61"/>
      <c r="V195" s="61"/>
      <c r="W195" s="61"/>
      <c r="X195" s="62"/>
      <c r="Y195" s="61"/>
      <c r="Z195" s="61"/>
      <c r="AA195" s="61"/>
      <c r="AB195" s="61"/>
      <c r="AC195" s="62"/>
      <c r="AD195" s="61"/>
      <c r="AE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  <c r="DK195" s="61"/>
      <c r="DL195" s="61"/>
      <c r="DM195" s="61"/>
      <c r="DN195" s="61"/>
      <c r="DO195" s="61"/>
      <c r="DP195" s="61"/>
      <c r="DQ195" s="61"/>
      <c r="DR195" s="61"/>
      <c r="DS195" s="61"/>
      <c r="DT195" s="61"/>
      <c r="DU195" s="61"/>
      <c r="DV195" s="61"/>
      <c r="DW195" s="61"/>
      <c r="DX195" s="61"/>
      <c r="DY195" s="61"/>
      <c r="DZ195" s="61"/>
      <c r="EA195" s="61"/>
      <c r="EB195" s="61"/>
      <c r="EC195" s="61"/>
      <c r="ED195" s="61"/>
      <c r="EE195" s="61"/>
      <c r="EF195" s="61"/>
      <c r="EG195" s="61"/>
      <c r="EH195" s="61"/>
      <c r="EI195" s="61"/>
      <c r="EJ195" s="61"/>
      <c r="EK195" s="61"/>
      <c r="EL195" s="61"/>
      <c r="EM195" s="61"/>
      <c r="EN195" s="61"/>
      <c r="EO195" s="61"/>
      <c r="EP195" s="61"/>
      <c r="EQ195" s="61"/>
      <c r="ER195" s="61"/>
      <c r="ES195" s="61"/>
      <c r="ET195" s="61"/>
      <c r="EU195" s="61"/>
      <c r="EV195" s="61"/>
      <c r="EW195" s="61"/>
      <c r="EX195" s="61"/>
      <c r="EY195" s="61"/>
      <c r="EZ195" s="61"/>
      <c r="FA195" s="61"/>
      <c r="FB195" s="61"/>
      <c r="FC195" s="61"/>
      <c r="FD195" s="61"/>
      <c r="FE195" s="61"/>
      <c r="FF195" s="61"/>
      <c r="FG195" s="61"/>
      <c r="FH195" s="61"/>
      <c r="FI195" s="61"/>
      <c r="FJ195" s="61"/>
      <c r="FK195" s="61"/>
      <c r="FL195" s="61"/>
      <c r="FM195" s="61"/>
      <c r="FN195" s="61"/>
      <c r="FO195" s="61"/>
      <c r="FP195" s="61"/>
      <c r="FQ195" s="61"/>
      <c r="FR195" s="61"/>
      <c r="FS195" s="61"/>
      <c r="FT195" s="61"/>
      <c r="FU195" s="61"/>
      <c r="FV195" s="61"/>
      <c r="FW195" s="61"/>
      <c r="FX195" s="61"/>
      <c r="FY195" s="61"/>
      <c r="FZ195" s="61"/>
      <c r="GA195" s="61"/>
      <c r="GB195" s="61"/>
      <c r="GC195" s="61"/>
      <c r="GD195" s="61"/>
      <c r="GE195" s="61"/>
      <c r="GF195" s="61"/>
      <c r="GG195" s="61"/>
      <c r="GH195" s="61"/>
      <c r="GI195" s="61"/>
      <c r="GJ195" s="61"/>
      <c r="GK195" s="61"/>
      <c r="GL195" s="61"/>
      <c r="GM195" s="61"/>
      <c r="GN195" s="61"/>
      <c r="GO195" s="61"/>
      <c r="GP195" s="61"/>
      <c r="GQ195" s="61"/>
      <c r="GR195" s="61"/>
      <c r="GS195" s="61"/>
      <c r="GT195" s="61"/>
      <c r="GU195" s="61"/>
      <c r="GV195" s="61"/>
      <c r="GW195" s="61"/>
      <c r="GX195" s="61"/>
      <c r="GY195" s="61"/>
      <c r="GZ195" s="61"/>
      <c r="HA195" s="61"/>
      <c r="HB195" s="61"/>
      <c r="HC195" s="61"/>
      <c r="HD195" s="61"/>
      <c r="HE195" s="61"/>
      <c r="HF195" s="61"/>
      <c r="HG195" s="61"/>
      <c r="HH195" s="61"/>
      <c r="HI195" s="61"/>
      <c r="HJ195" s="61"/>
      <c r="HK195" s="61"/>
      <c r="HL195" s="61"/>
      <c r="HM195" s="61"/>
      <c r="HN195" s="61"/>
      <c r="HO195" s="61"/>
      <c r="HP195" s="61"/>
      <c r="HQ195" s="61"/>
      <c r="HR195" s="61"/>
      <c r="HS195" s="61"/>
      <c r="HT195" s="61"/>
      <c r="HU195" s="61"/>
      <c r="HV195" s="61"/>
      <c r="HW195" s="61"/>
      <c r="HX195" s="61"/>
      <c r="HY195" s="61"/>
      <c r="HZ195" s="61"/>
      <c r="IA195" s="61"/>
      <c r="IB195" s="61"/>
      <c r="IC195" s="61"/>
      <c r="ID195" s="61"/>
      <c r="IE195" s="61"/>
      <c r="IF195" s="61"/>
      <c r="IG195" s="61"/>
      <c r="IH195" s="61"/>
      <c r="II195" s="61"/>
      <c r="IJ195" s="61"/>
      <c r="IK195" s="61"/>
      <c r="IL195" s="61"/>
      <c r="IM195" s="61"/>
      <c r="IN195" s="61"/>
      <c r="IO195" s="61"/>
      <c r="IP195" s="61"/>
      <c r="IQ195" s="61"/>
      <c r="IR195" s="61"/>
      <c r="IS195" s="61"/>
      <c r="IT195" s="61"/>
      <c r="IU195" s="61"/>
      <c r="IV195" s="61"/>
    </row>
    <row r="196" spans="1:256" ht="12">
      <c r="A196" s="61"/>
      <c r="B196" s="61"/>
      <c r="C196" s="61"/>
      <c r="D196" s="62"/>
      <c r="E196" s="61"/>
      <c r="F196" s="61"/>
      <c r="G196" s="61"/>
      <c r="H196" s="61"/>
      <c r="I196" s="62"/>
      <c r="J196" s="61"/>
      <c r="K196" s="61"/>
      <c r="L196" s="61"/>
      <c r="M196" s="61"/>
      <c r="N196" s="62"/>
      <c r="O196" s="61"/>
      <c r="P196" s="61"/>
      <c r="Q196" s="61"/>
      <c r="R196" s="61"/>
      <c r="S196" s="62"/>
      <c r="T196" s="61"/>
      <c r="U196" s="61"/>
      <c r="V196" s="61"/>
      <c r="W196" s="61"/>
      <c r="X196" s="62"/>
      <c r="Y196" s="61"/>
      <c r="Z196" s="61"/>
      <c r="AA196" s="61"/>
      <c r="AB196" s="61"/>
      <c r="AC196" s="62"/>
      <c r="AD196" s="61"/>
      <c r="AE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/>
      <c r="DZ196" s="61"/>
      <c r="EA196" s="61"/>
      <c r="EB196" s="61"/>
      <c r="EC196" s="61"/>
      <c r="ED196" s="61"/>
      <c r="EE196" s="61"/>
      <c r="EF196" s="61"/>
      <c r="EG196" s="61"/>
      <c r="EH196" s="61"/>
      <c r="EI196" s="61"/>
      <c r="EJ196" s="61"/>
      <c r="EK196" s="61"/>
      <c r="EL196" s="61"/>
      <c r="EM196" s="61"/>
      <c r="EN196" s="61"/>
      <c r="EO196" s="61"/>
      <c r="EP196" s="61"/>
      <c r="EQ196" s="61"/>
      <c r="ER196" s="61"/>
      <c r="ES196" s="61"/>
      <c r="ET196" s="61"/>
      <c r="EU196" s="61"/>
      <c r="EV196" s="61"/>
      <c r="EW196" s="61"/>
      <c r="EX196" s="61"/>
      <c r="EY196" s="61"/>
      <c r="EZ196" s="61"/>
      <c r="FA196" s="61"/>
      <c r="FB196" s="61"/>
      <c r="FC196" s="61"/>
      <c r="FD196" s="61"/>
      <c r="FE196" s="61"/>
      <c r="FF196" s="61"/>
      <c r="FG196" s="61"/>
      <c r="FH196" s="61"/>
      <c r="FI196" s="61"/>
      <c r="FJ196" s="61"/>
      <c r="FK196" s="61"/>
      <c r="FL196" s="61"/>
      <c r="FM196" s="61"/>
      <c r="FN196" s="61"/>
      <c r="FO196" s="61"/>
      <c r="FP196" s="61"/>
      <c r="FQ196" s="61"/>
      <c r="FR196" s="61"/>
      <c r="FS196" s="61"/>
      <c r="FT196" s="61"/>
      <c r="FU196" s="61"/>
      <c r="FV196" s="61"/>
      <c r="FW196" s="61"/>
      <c r="FX196" s="61"/>
      <c r="FY196" s="61"/>
      <c r="FZ196" s="61"/>
      <c r="GA196" s="61"/>
      <c r="GB196" s="61"/>
      <c r="GC196" s="61"/>
      <c r="GD196" s="61"/>
      <c r="GE196" s="61"/>
      <c r="GF196" s="61"/>
      <c r="GG196" s="61"/>
      <c r="GH196" s="61"/>
      <c r="GI196" s="61"/>
      <c r="GJ196" s="61"/>
      <c r="GK196" s="61"/>
      <c r="GL196" s="61"/>
      <c r="GM196" s="61"/>
      <c r="GN196" s="61"/>
      <c r="GO196" s="61"/>
      <c r="GP196" s="61"/>
      <c r="GQ196" s="61"/>
      <c r="GR196" s="61"/>
      <c r="GS196" s="61"/>
      <c r="GT196" s="61"/>
      <c r="GU196" s="61"/>
      <c r="GV196" s="61"/>
      <c r="GW196" s="61"/>
      <c r="GX196" s="61"/>
      <c r="GY196" s="61"/>
      <c r="GZ196" s="61"/>
      <c r="HA196" s="61"/>
      <c r="HB196" s="61"/>
      <c r="HC196" s="61"/>
      <c r="HD196" s="61"/>
      <c r="HE196" s="61"/>
      <c r="HF196" s="61"/>
      <c r="HG196" s="61"/>
      <c r="HH196" s="61"/>
      <c r="HI196" s="61"/>
      <c r="HJ196" s="61"/>
      <c r="HK196" s="61"/>
      <c r="HL196" s="61"/>
      <c r="HM196" s="61"/>
      <c r="HN196" s="61"/>
      <c r="HO196" s="61"/>
      <c r="HP196" s="61"/>
      <c r="HQ196" s="61"/>
      <c r="HR196" s="61"/>
      <c r="HS196" s="61"/>
      <c r="HT196" s="61"/>
      <c r="HU196" s="61"/>
      <c r="HV196" s="61"/>
      <c r="HW196" s="61"/>
      <c r="HX196" s="61"/>
      <c r="HY196" s="61"/>
      <c r="HZ196" s="61"/>
      <c r="IA196" s="61"/>
      <c r="IB196" s="61"/>
      <c r="IC196" s="61"/>
      <c r="ID196" s="61"/>
      <c r="IE196" s="61"/>
      <c r="IF196" s="61"/>
      <c r="IG196" s="61"/>
      <c r="IH196" s="61"/>
      <c r="II196" s="61"/>
      <c r="IJ196" s="61"/>
      <c r="IK196" s="61"/>
      <c r="IL196" s="61"/>
      <c r="IM196" s="61"/>
      <c r="IN196" s="61"/>
      <c r="IO196" s="61"/>
      <c r="IP196" s="61"/>
      <c r="IQ196" s="61"/>
      <c r="IR196" s="61"/>
      <c r="IS196" s="61"/>
      <c r="IT196" s="61"/>
      <c r="IU196" s="61"/>
      <c r="IV196" s="61"/>
    </row>
    <row r="197" spans="1:256" ht="12">
      <c r="A197" s="61"/>
      <c r="B197" s="61"/>
      <c r="C197" s="61"/>
      <c r="D197" s="62"/>
      <c r="E197" s="61"/>
      <c r="F197" s="61"/>
      <c r="G197" s="61"/>
      <c r="H197" s="61"/>
      <c r="I197" s="62"/>
      <c r="J197" s="61"/>
      <c r="K197" s="61"/>
      <c r="L197" s="61"/>
      <c r="M197" s="61"/>
      <c r="N197" s="62"/>
      <c r="O197" s="61"/>
      <c r="P197" s="61"/>
      <c r="Q197" s="61"/>
      <c r="R197" s="61"/>
      <c r="S197" s="62"/>
      <c r="T197" s="61"/>
      <c r="U197" s="61"/>
      <c r="V197" s="61"/>
      <c r="W197" s="61"/>
      <c r="X197" s="62"/>
      <c r="Y197" s="61"/>
      <c r="Z197" s="61"/>
      <c r="AA197" s="61"/>
      <c r="AB197" s="61"/>
      <c r="AC197" s="62"/>
      <c r="AD197" s="61"/>
      <c r="AE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/>
      <c r="DL197" s="61"/>
      <c r="DM197" s="61"/>
      <c r="DN197" s="61"/>
      <c r="DO197" s="61"/>
      <c r="DP197" s="61"/>
      <c r="DQ197" s="61"/>
      <c r="DR197" s="61"/>
      <c r="DS197" s="61"/>
      <c r="DT197" s="61"/>
      <c r="DU197" s="61"/>
      <c r="DV197" s="61"/>
      <c r="DW197" s="61"/>
      <c r="DX197" s="61"/>
      <c r="DY197" s="61"/>
      <c r="DZ197" s="61"/>
      <c r="EA197" s="61"/>
      <c r="EB197" s="61"/>
      <c r="EC197" s="61"/>
      <c r="ED197" s="61"/>
      <c r="EE197" s="61"/>
      <c r="EF197" s="61"/>
      <c r="EG197" s="61"/>
      <c r="EH197" s="61"/>
      <c r="EI197" s="61"/>
      <c r="EJ197" s="61"/>
      <c r="EK197" s="61"/>
      <c r="EL197" s="61"/>
      <c r="EM197" s="61"/>
      <c r="EN197" s="61"/>
      <c r="EO197" s="61"/>
      <c r="EP197" s="61"/>
      <c r="EQ197" s="61"/>
      <c r="ER197" s="61"/>
      <c r="ES197" s="61"/>
      <c r="ET197" s="61"/>
      <c r="EU197" s="61"/>
      <c r="EV197" s="61"/>
      <c r="EW197" s="61"/>
      <c r="EX197" s="61"/>
      <c r="EY197" s="61"/>
      <c r="EZ197" s="61"/>
      <c r="FA197" s="61"/>
      <c r="FB197" s="61"/>
      <c r="FC197" s="61"/>
      <c r="FD197" s="61"/>
      <c r="FE197" s="61"/>
      <c r="FF197" s="61"/>
      <c r="FG197" s="61"/>
      <c r="FH197" s="61"/>
      <c r="FI197" s="61"/>
      <c r="FJ197" s="61"/>
      <c r="FK197" s="61"/>
      <c r="FL197" s="61"/>
      <c r="FM197" s="61"/>
      <c r="FN197" s="61"/>
      <c r="FO197" s="61"/>
      <c r="FP197" s="61"/>
      <c r="FQ197" s="61"/>
      <c r="FR197" s="61"/>
      <c r="FS197" s="61"/>
      <c r="FT197" s="61"/>
      <c r="FU197" s="61"/>
      <c r="FV197" s="61"/>
      <c r="FW197" s="61"/>
      <c r="FX197" s="61"/>
      <c r="FY197" s="61"/>
      <c r="FZ197" s="61"/>
      <c r="GA197" s="61"/>
      <c r="GB197" s="61"/>
      <c r="GC197" s="61"/>
      <c r="GD197" s="61"/>
      <c r="GE197" s="61"/>
      <c r="GF197" s="61"/>
      <c r="GG197" s="61"/>
      <c r="GH197" s="61"/>
      <c r="GI197" s="61"/>
      <c r="GJ197" s="61"/>
      <c r="GK197" s="61"/>
      <c r="GL197" s="61"/>
      <c r="GM197" s="61"/>
      <c r="GN197" s="61"/>
      <c r="GO197" s="61"/>
      <c r="GP197" s="61"/>
      <c r="GQ197" s="61"/>
      <c r="GR197" s="61"/>
      <c r="GS197" s="61"/>
      <c r="GT197" s="61"/>
      <c r="GU197" s="61"/>
      <c r="GV197" s="61"/>
      <c r="GW197" s="61"/>
      <c r="GX197" s="61"/>
      <c r="GY197" s="61"/>
      <c r="GZ197" s="61"/>
      <c r="HA197" s="61"/>
      <c r="HB197" s="61"/>
      <c r="HC197" s="61"/>
      <c r="HD197" s="61"/>
      <c r="HE197" s="61"/>
      <c r="HF197" s="61"/>
      <c r="HG197" s="61"/>
      <c r="HH197" s="61"/>
      <c r="HI197" s="61"/>
      <c r="HJ197" s="61"/>
      <c r="HK197" s="61"/>
      <c r="HL197" s="61"/>
      <c r="HM197" s="61"/>
      <c r="HN197" s="61"/>
      <c r="HO197" s="61"/>
      <c r="HP197" s="61"/>
      <c r="HQ197" s="61"/>
      <c r="HR197" s="61"/>
      <c r="HS197" s="61"/>
      <c r="HT197" s="61"/>
      <c r="HU197" s="61"/>
      <c r="HV197" s="61"/>
      <c r="HW197" s="61"/>
      <c r="HX197" s="61"/>
      <c r="HY197" s="61"/>
      <c r="HZ197" s="61"/>
      <c r="IA197" s="61"/>
      <c r="IB197" s="61"/>
      <c r="IC197" s="61"/>
      <c r="ID197" s="61"/>
      <c r="IE197" s="61"/>
      <c r="IF197" s="61"/>
      <c r="IG197" s="61"/>
      <c r="IH197" s="61"/>
      <c r="II197" s="61"/>
      <c r="IJ197" s="61"/>
      <c r="IK197" s="61"/>
      <c r="IL197" s="61"/>
      <c r="IM197" s="61"/>
      <c r="IN197" s="61"/>
      <c r="IO197" s="61"/>
      <c r="IP197" s="61"/>
      <c r="IQ197" s="61"/>
      <c r="IR197" s="61"/>
      <c r="IS197" s="61"/>
      <c r="IT197" s="61"/>
      <c r="IU197" s="61"/>
      <c r="IV197" s="61"/>
    </row>
    <row r="198" spans="1:256" ht="12">
      <c r="A198" s="61"/>
      <c r="B198" s="61"/>
      <c r="C198" s="61"/>
      <c r="D198" s="62"/>
      <c r="E198" s="61"/>
      <c r="F198" s="61"/>
      <c r="G198" s="61"/>
      <c r="H198" s="61"/>
      <c r="I198" s="62"/>
      <c r="J198" s="61"/>
      <c r="K198" s="61"/>
      <c r="L198" s="61"/>
      <c r="M198" s="61"/>
      <c r="N198" s="62"/>
      <c r="O198" s="61"/>
      <c r="P198" s="61"/>
      <c r="Q198" s="61"/>
      <c r="R198" s="61"/>
      <c r="S198" s="62"/>
      <c r="T198" s="61"/>
      <c r="U198" s="61"/>
      <c r="V198" s="61"/>
      <c r="W198" s="61"/>
      <c r="X198" s="62"/>
      <c r="Y198" s="61"/>
      <c r="Z198" s="61"/>
      <c r="AA198" s="61"/>
      <c r="AB198" s="61"/>
      <c r="AC198" s="62"/>
      <c r="AD198" s="61"/>
      <c r="AE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  <c r="DL198" s="61"/>
      <c r="DM198" s="61"/>
      <c r="DN198" s="61"/>
      <c r="DO198" s="61"/>
      <c r="DP198" s="61"/>
      <c r="DQ198" s="61"/>
      <c r="DR198" s="61"/>
      <c r="DS198" s="61"/>
      <c r="DT198" s="61"/>
      <c r="DU198" s="61"/>
      <c r="DV198" s="61"/>
      <c r="DW198" s="61"/>
      <c r="DX198" s="61"/>
      <c r="DY198" s="61"/>
      <c r="DZ198" s="61"/>
      <c r="EA198" s="61"/>
      <c r="EB198" s="61"/>
      <c r="EC198" s="61"/>
      <c r="ED198" s="61"/>
      <c r="EE198" s="61"/>
      <c r="EF198" s="61"/>
      <c r="EG198" s="61"/>
      <c r="EH198" s="61"/>
      <c r="EI198" s="61"/>
      <c r="EJ198" s="61"/>
      <c r="EK198" s="61"/>
      <c r="EL198" s="61"/>
      <c r="EM198" s="61"/>
      <c r="EN198" s="61"/>
      <c r="EO198" s="61"/>
      <c r="EP198" s="61"/>
      <c r="EQ198" s="61"/>
      <c r="ER198" s="61"/>
      <c r="ES198" s="61"/>
      <c r="ET198" s="61"/>
      <c r="EU198" s="61"/>
      <c r="EV198" s="61"/>
      <c r="EW198" s="61"/>
      <c r="EX198" s="61"/>
      <c r="EY198" s="61"/>
      <c r="EZ198" s="61"/>
      <c r="FA198" s="61"/>
      <c r="FB198" s="61"/>
      <c r="FC198" s="61"/>
      <c r="FD198" s="61"/>
      <c r="FE198" s="61"/>
      <c r="FF198" s="61"/>
      <c r="FG198" s="61"/>
      <c r="FH198" s="61"/>
      <c r="FI198" s="61"/>
      <c r="FJ198" s="61"/>
      <c r="FK198" s="61"/>
      <c r="FL198" s="61"/>
      <c r="FM198" s="61"/>
      <c r="FN198" s="61"/>
      <c r="FO198" s="61"/>
      <c r="FP198" s="61"/>
      <c r="FQ198" s="61"/>
      <c r="FR198" s="61"/>
      <c r="FS198" s="61"/>
      <c r="FT198" s="61"/>
      <c r="FU198" s="61"/>
      <c r="FV198" s="61"/>
      <c r="FW198" s="61"/>
      <c r="FX198" s="61"/>
      <c r="FY198" s="61"/>
      <c r="FZ198" s="61"/>
      <c r="GA198" s="61"/>
      <c r="GB198" s="61"/>
      <c r="GC198" s="61"/>
      <c r="GD198" s="61"/>
      <c r="GE198" s="61"/>
      <c r="GF198" s="61"/>
      <c r="GG198" s="61"/>
      <c r="GH198" s="61"/>
      <c r="GI198" s="61"/>
      <c r="GJ198" s="61"/>
      <c r="GK198" s="61"/>
      <c r="GL198" s="61"/>
      <c r="GM198" s="61"/>
      <c r="GN198" s="61"/>
      <c r="GO198" s="61"/>
      <c r="GP198" s="61"/>
      <c r="GQ198" s="61"/>
      <c r="GR198" s="61"/>
      <c r="GS198" s="61"/>
      <c r="GT198" s="61"/>
      <c r="GU198" s="61"/>
      <c r="GV198" s="61"/>
      <c r="GW198" s="61"/>
      <c r="GX198" s="61"/>
      <c r="GY198" s="61"/>
      <c r="GZ198" s="61"/>
      <c r="HA198" s="61"/>
      <c r="HB198" s="61"/>
      <c r="HC198" s="61"/>
      <c r="HD198" s="61"/>
      <c r="HE198" s="61"/>
      <c r="HF198" s="61"/>
      <c r="HG198" s="61"/>
      <c r="HH198" s="61"/>
      <c r="HI198" s="61"/>
      <c r="HJ198" s="61"/>
      <c r="HK198" s="61"/>
      <c r="HL198" s="61"/>
      <c r="HM198" s="61"/>
      <c r="HN198" s="61"/>
      <c r="HO198" s="61"/>
      <c r="HP198" s="61"/>
      <c r="HQ198" s="61"/>
      <c r="HR198" s="61"/>
      <c r="HS198" s="61"/>
      <c r="HT198" s="61"/>
      <c r="HU198" s="61"/>
      <c r="HV198" s="61"/>
      <c r="HW198" s="61"/>
      <c r="HX198" s="61"/>
      <c r="HY198" s="61"/>
      <c r="HZ198" s="61"/>
      <c r="IA198" s="61"/>
      <c r="IB198" s="61"/>
      <c r="IC198" s="61"/>
      <c r="ID198" s="61"/>
      <c r="IE198" s="61"/>
      <c r="IF198" s="61"/>
      <c r="IG198" s="61"/>
      <c r="IH198" s="61"/>
      <c r="II198" s="61"/>
      <c r="IJ198" s="61"/>
      <c r="IK198" s="61"/>
      <c r="IL198" s="61"/>
      <c r="IM198" s="61"/>
      <c r="IN198" s="61"/>
      <c r="IO198" s="61"/>
      <c r="IP198" s="61"/>
      <c r="IQ198" s="61"/>
      <c r="IR198" s="61"/>
      <c r="IS198" s="61"/>
      <c r="IT198" s="61"/>
      <c r="IU198" s="61"/>
      <c r="IV198" s="61"/>
    </row>
    <row r="199" spans="1:256" ht="12">
      <c r="A199" s="61"/>
      <c r="B199" s="61"/>
      <c r="C199" s="61"/>
      <c r="D199" s="62"/>
      <c r="E199" s="61"/>
      <c r="F199" s="61"/>
      <c r="G199" s="61"/>
      <c r="H199" s="61"/>
      <c r="I199" s="62"/>
      <c r="J199" s="61"/>
      <c r="K199" s="61"/>
      <c r="L199" s="61"/>
      <c r="M199" s="61"/>
      <c r="N199" s="62"/>
      <c r="O199" s="61"/>
      <c r="P199" s="61"/>
      <c r="Q199" s="61"/>
      <c r="R199" s="61"/>
      <c r="S199" s="62"/>
      <c r="T199" s="61"/>
      <c r="U199" s="61"/>
      <c r="V199" s="61"/>
      <c r="W199" s="61"/>
      <c r="X199" s="62"/>
      <c r="Y199" s="61"/>
      <c r="Z199" s="61"/>
      <c r="AA199" s="61"/>
      <c r="AB199" s="61"/>
      <c r="AC199" s="62"/>
      <c r="AD199" s="61"/>
      <c r="AE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  <c r="EX199" s="61"/>
      <c r="EY199" s="61"/>
      <c r="EZ199" s="61"/>
      <c r="FA199" s="61"/>
      <c r="FB199" s="61"/>
      <c r="FC199" s="61"/>
      <c r="FD199" s="61"/>
      <c r="FE199" s="61"/>
      <c r="FF199" s="61"/>
      <c r="FG199" s="61"/>
      <c r="FH199" s="61"/>
      <c r="FI199" s="61"/>
      <c r="FJ199" s="61"/>
      <c r="FK199" s="61"/>
      <c r="FL199" s="61"/>
      <c r="FM199" s="61"/>
      <c r="FN199" s="61"/>
      <c r="FO199" s="61"/>
      <c r="FP199" s="61"/>
      <c r="FQ199" s="61"/>
      <c r="FR199" s="61"/>
      <c r="FS199" s="61"/>
      <c r="FT199" s="61"/>
      <c r="FU199" s="61"/>
      <c r="FV199" s="61"/>
      <c r="FW199" s="61"/>
      <c r="FX199" s="61"/>
      <c r="FY199" s="61"/>
      <c r="FZ199" s="61"/>
      <c r="GA199" s="61"/>
      <c r="GB199" s="61"/>
      <c r="GC199" s="61"/>
      <c r="GD199" s="61"/>
      <c r="GE199" s="61"/>
      <c r="GF199" s="61"/>
      <c r="GG199" s="61"/>
      <c r="GH199" s="61"/>
      <c r="GI199" s="61"/>
      <c r="GJ199" s="61"/>
      <c r="GK199" s="61"/>
      <c r="GL199" s="61"/>
      <c r="GM199" s="61"/>
      <c r="GN199" s="61"/>
      <c r="GO199" s="61"/>
      <c r="GP199" s="61"/>
      <c r="GQ199" s="61"/>
      <c r="GR199" s="61"/>
      <c r="GS199" s="61"/>
      <c r="GT199" s="61"/>
      <c r="GU199" s="61"/>
      <c r="GV199" s="61"/>
      <c r="GW199" s="61"/>
      <c r="GX199" s="61"/>
      <c r="GY199" s="61"/>
      <c r="GZ199" s="61"/>
      <c r="HA199" s="61"/>
      <c r="HB199" s="61"/>
      <c r="HC199" s="61"/>
      <c r="HD199" s="61"/>
      <c r="HE199" s="61"/>
      <c r="HF199" s="61"/>
      <c r="HG199" s="61"/>
      <c r="HH199" s="61"/>
      <c r="HI199" s="61"/>
      <c r="HJ199" s="61"/>
      <c r="HK199" s="61"/>
      <c r="HL199" s="61"/>
      <c r="HM199" s="61"/>
      <c r="HN199" s="61"/>
      <c r="HO199" s="61"/>
      <c r="HP199" s="61"/>
      <c r="HQ199" s="61"/>
      <c r="HR199" s="61"/>
      <c r="HS199" s="61"/>
      <c r="HT199" s="61"/>
      <c r="HU199" s="61"/>
      <c r="HV199" s="61"/>
      <c r="HW199" s="61"/>
      <c r="HX199" s="61"/>
      <c r="HY199" s="61"/>
      <c r="HZ199" s="61"/>
      <c r="IA199" s="61"/>
      <c r="IB199" s="61"/>
      <c r="IC199" s="61"/>
      <c r="ID199" s="61"/>
      <c r="IE199" s="61"/>
      <c r="IF199" s="61"/>
      <c r="IG199" s="61"/>
      <c r="IH199" s="61"/>
      <c r="II199" s="61"/>
      <c r="IJ199" s="61"/>
      <c r="IK199" s="61"/>
      <c r="IL199" s="61"/>
      <c r="IM199" s="61"/>
      <c r="IN199" s="61"/>
      <c r="IO199" s="61"/>
      <c r="IP199" s="61"/>
      <c r="IQ199" s="61"/>
      <c r="IR199" s="61"/>
      <c r="IS199" s="61"/>
      <c r="IT199" s="61"/>
      <c r="IU199" s="61"/>
      <c r="IV199" s="61"/>
    </row>
    <row r="200" spans="1:256" ht="12">
      <c r="A200" s="61"/>
      <c r="B200" s="61"/>
      <c r="C200" s="61"/>
      <c r="D200" s="62"/>
      <c r="E200" s="61"/>
      <c r="F200" s="61"/>
      <c r="G200" s="61"/>
      <c r="H200" s="61"/>
      <c r="I200" s="62"/>
      <c r="J200" s="61"/>
      <c r="K200" s="61"/>
      <c r="L200" s="61"/>
      <c r="M200" s="61"/>
      <c r="N200" s="62"/>
      <c r="O200" s="61"/>
      <c r="P200" s="61"/>
      <c r="Q200" s="61"/>
      <c r="R200" s="61"/>
      <c r="S200" s="62"/>
      <c r="T200" s="61"/>
      <c r="U200" s="61"/>
      <c r="V200" s="61"/>
      <c r="W200" s="61"/>
      <c r="X200" s="62"/>
      <c r="Y200" s="61"/>
      <c r="Z200" s="61"/>
      <c r="AA200" s="61"/>
      <c r="AB200" s="61"/>
      <c r="AC200" s="62"/>
      <c r="AD200" s="61"/>
      <c r="AE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  <c r="EX200" s="61"/>
      <c r="EY200" s="61"/>
      <c r="EZ200" s="61"/>
      <c r="FA200" s="61"/>
      <c r="FB200" s="61"/>
      <c r="FC200" s="61"/>
      <c r="FD200" s="61"/>
      <c r="FE200" s="61"/>
      <c r="FF200" s="61"/>
      <c r="FG200" s="61"/>
      <c r="FH200" s="61"/>
      <c r="FI200" s="61"/>
      <c r="FJ200" s="61"/>
      <c r="FK200" s="61"/>
      <c r="FL200" s="61"/>
      <c r="FM200" s="61"/>
      <c r="FN200" s="61"/>
      <c r="FO200" s="61"/>
      <c r="FP200" s="61"/>
      <c r="FQ200" s="61"/>
      <c r="FR200" s="61"/>
      <c r="FS200" s="61"/>
      <c r="FT200" s="61"/>
      <c r="FU200" s="61"/>
      <c r="FV200" s="61"/>
      <c r="FW200" s="61"/>
      <c r="FX200" s="61"/>
      <c r="FY200" s="61"/>
      <c r="FZ200" s="61"/>
      <c r="GA200" s="61"/>
      <c r="GB200" s="61"/>
      <c r="GC200" s="61"/>
      <c r="GD200" s="61"/>
      <c r="GE200" s="61"/>
      <c r="GF200" s="61"/>
      <c r="GG200" s="61"/>
      <c r="GH200" s="61"/>
      <c r="GI200" s="61"/>
      <c r="GJ200" s="61"/>
      <c r="GK200" s="61"/>
      <c r="GL200" s="61"/>
      <c r="GM200" s="61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1"/>
      <c r="HA200" s="61"/>
      <c r="HB200" s="61"/>
      <c r="HC200" s="61"/>
      <c r="HD200" s="61"/>
      <c r="HE200" s="61"/>
      <c r="HF200" s="61"/>
      <c r="HG200" s="61"/>
      <c r="HH200" s="61"/>
      <c r="HI200" s="61"/>
      <c r="HJ200" s="61"/>
      <c r="HK200" s="61"/>
      <c r="HL200" s="61"/>
      <c r="HM200" s="61"/>
      <c r="HN200" s="61"/>
      <c r="HO200" s="61"/>
      <c r="HP200" s="61"/>
      <c r="HQ200" s="61"/>
      <c r="HR200" s="61"/>
      <c r="HS200" s="61"/>
      <c r="HT200" s="61"/>
      <c r="HU200" s="61"/>
      <c r="HV200" s="61"/>
      <c r="HW200" s="61"/>
      <c r="HX200" s="61"/>
      <c r="HY200" s="61"/>
      <c r="HZ200" s="61"/>
      <c r="IA200" s="61"/>
      <c r="IB200" s="61"/>
      <c r="IC200" s="61"/>
      <c r="ID200" s="61"/>
      <c r="IE200" s="61"/>
      <c r="IF200" s="61"/>
      <c r="IG200" s="61"/>
      <c r="IH200" s="61"/>
      <c r="II200" s="61"/>
      <c r="IJ200" s="61"/>
      <c r="IK200" s="61"/>
      <c r="IL200" s="61"/>
      <c r="IM200" s="61"/>
      <c r="IN200" s="61"/>
      <c r="IO200" s="61"/>
      <c r="IP200" s="61"/>
      <c r="IQ200" s="61"/>
      <c r="IR200" s="61"/>
      <c r="IS200" s="61"/>
      <c r="IT200" s="61"/>
      <c r="IU200" s="61"/>
      <c r="IV200" s="61"/>
    </row>
    <row r="201" spans="1:256" ht="12">
      <c r="A201" s="61"/>
      <c r="B201" s="61"/>
      <c r="C201" s="61"/>
      <c r="D201" s="62"/>
      <c r="E201" s="61"/>
      <c r="F201" s="61"/>
      <c r="G201" s="61"/>
      <c r="H201" s="61"/>
      <c r="I201" s="62"/>
      <c r="J201" s="61"/>
      <c r="K201" s="61"/>
      <c r="L201" s="61"/>
      <c r="M201" s="61"/>
      <c r="N201" s="62"/>
      <c r="O201" s="61"/>
      <c r="P201" s="61"/>
      <c r="Q201" s="61"/>
      <c r="R201" s="61"/>
      <c r="S201" s="62"/>
      <c r="T201" s="61"/>
      <c r="U201" s="61"/>
      <c r="V201" s="61"/>
      <c r="W201" s="61"/>
      <c r="X201" s="62"/>
      <c r="Y201" s="61"/>
      <c r="Z201" s="61"/>
      <c r="AA201" s="61"/>
      <c r="AB201" s="61"/>
      <c r="AC201" s="62"/>
      <c r="AD201" s="61"/>
      <c r="AE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61"/>
      <c r="DI201" s="61"/>
      <c r="DJ201" s="61"/>
      <c r="DK201" s="61"/>
      <c r="DL201" s="61"/>
      <c r="DM201" s="61"/>
      <c r="DN201" s="61"/>
      <c r="DO201" s="61"/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/>
      <c r="EK201" s="61"/>
      <c r="EL201" s="61"/>
      <c r="EM201" s="61"/>
      <c r="EN201" s="61"/>
      <c r="EO201" s="61"/>
      <c r="EP201" s="61"/>
      <c r="EQ201" s="61"/>
      <c r="ER201" s="61"/>
      <c r="ES201" s="61"/>
      <c r="ET201" s="61"/>
      <c r="EU201" s="61"/>
      <c r="EV201" s="61"/>
      <c r="EW201" s="61"/>
      <c r="EX201" s="61"/>
      <c r="EY201" s="61"/>
      <c r="EZ201" s="61"/>
      <c r="FA201" s="61"/>
      <c r="FB201" s="61"/>
      <c r="FC201" s="61"/>
      <c r="FD201" s="61"/>
      <c r="FE201" s="61"/>
      <c r="FF201" s="61"/>
      <c r="FG201" s="61"/>
      <c r="FH201" s="61"/>
      <c r="FI201" s="61"/>
      <c r="FJ201" s="61"/>
      <c r="FK201" s="61"/>
      <c r="FL201" s="61"/>
      <c r="FM201" s="61"/>
      <c r="FN201" s="61"/>
      <c r="FO201" s="61"/>
      <c r="FP201" s="61"/>
      <c r="FQ201" s="61"/>
      <c r="FR201" s="61"/>
      <c r="FS201" s="61"/>
      <c r="FT201" s="61"/>
      <c r="FU201" s="61"/>
      <c r="FV201" s="61"/>
      <c r="FW201" s="61"/>
      <c r="FX201" s="61"/>
      <c r="FY201" s="61"/>
      <c r="FZ201" s="61"/>
      <c r="GA201" s="61"/>
      <c r="GB201" s="61"/>
      <c r="GC201" s="61"/>
      <c r="GD201" s="61"/>
      <c r="GE201" s="61"/>
      <c r="GF201" s="61"/>
      <c r="GG201" s="61"/>
      <c r="GH201" s="61"/>
      <c r="GI201" s="61"/>
      <c r="GJ201" s="61"/>
      <c r="GK201" s="61"/>
      <c r="GL201" s="61"/>
      <c r="GM201" s="61"/>
      <c r="GN201" s="61"/>
      <c r="GO201" s="61"/>
      <c r="GP201" s="61"/>
      <c r="GQ201" s="61"/>
      <c r="GR201" s="61"/>
      <c r="GS201" s="61"/>
      <c r="GT201" s="61"/>
      <c r="GU201" s="61"/>
      <c r="GV201" s="61"/>
      <c r="GW201" s="61"/>
      <c r="GX201" s="61"/>
      <c r="GY201" s="61"/>
      <c r="GZ201" s="61"/>
      <c r="HA201" s="61"/>
      <c r="HB201" s="61"/>
      <c r="HC201" s="61"/>
      <c r="HD201" s="61"/>
      <c r="HE201" s="61"/>
      <c r="HF201" s="61"/>
      <c r="HG201" s="61"/>
      <c r="HH201" s="61"/>
      <c r="HI201" s="61"/>
      <c r="HJ201" s="61"/>
      <c r="HK201" s="61"/>
      <c r="HL201" s="61"/>
      <c r="HM201" s="61"/>
      <c r="HN201" s="61"/>
      <c r="HO201" s="61"/>
      <c r="HP201" s="61"/>
      <c r="HQ201" s="61"/>
      <c r="HR201" s="61"/>
      <c r="HS201" s="61"/>
      <c r="HT201" s="61"/>
      <c r="HU201" s="61"/>
      <c r="HV201" s="61"/>
      <c r="HW201" s="61"/>
      <c r="HX201" s="61"/>
      <c r="HY201" s="61"/>
      <c r="HZ201" s="61"/>
      <c r="IA201" s="61"/>
      <c r="IB201" s="61"/>
      <c r="IC201" s="61"/>
      <c r="ID201" s="61"/>
      <c r="IE201" s="61"/>
      <c r="IF201" s="61"/>
      <c r="IG201" s="61"/>
      <c r="IH201" s="61"/>
      <c r="II201" s="61"/>
      <c r="IJ201" s="61"/>
      <c r="IK201" s="61"/>
      <c r="IL201" s="61"/>
      <c r="IM201" s="61"/>
      <c r="IN201" s="61"/>
      <c r="IO201" s="61"/>
      <c r="IP201" s="61"/>
      <c r="IQ201" s="61"/>
      <c r="IR201" s="61"/>
      <c r="IS201" s="61"/>
      <c r="IT201" s="61"/>
      <c r="IU201" s="61"/>
      <c r="IV201" s="61"/>
    </row>
    <row r="202" spans="1:256" ht="12">
      <c r="A202" s="61"/>
      <c r="B202" s="61"/>
      <c r="C202" s="61"/>
      <c r="D202" s="62"/>
      <c r="E202" s="61"/>
      <c r="F202" s="61"/>
      <c r="G202" s="61"/>
      <c r="H202" s="61"/>
      <c r="I202" s="62"/>
      <c r="J202" s="61"/>
      <c r="K202" s="61"/>
      <c r="L202" s="61"/>
      <c r="M202" s="61"/>
      <c r="N202" s="62"/>
      <c r="O202" s="61"/>
      <c r="P202" s="61"/>
      <c r="Q202" s="61"/>
      <c r="R202" s="61"/>
      <c r="S202" s="62"/>
      <c r="T202" s="61"/>
      <c r="U202" s="61"/>
      <c r="V202" s="61"/>
      <c r="W202" s="61"/>
      <c r="X202" s="62"/>
      <c r="Y202" s="61"/>
      <c r="Z202" s="61"/>
      <c r="AA202" s="61"/>
      <c r="AB202" s="61"/>
      <c r="AC202" s="62"/>
      <c r="AD202" s="61"/>
      <c r="AE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61"/>
      <c r="DI202" s="61"/>
      <c r="DJ202" s="61"/>
      <c r="DK202" s="61"/>
      <c r="DL202" s="61"/>
      <c r="DM202" s="61"/>
      <c r="DN202" s="61"/>
      <c r="DO202" s="61"/>
      <c r="DP202" s="61"/>
      <c r="DQ202" s="61"/>
      <c r="DR202" s="61"/>
      <c r="DS202" s="61"/>
      <c r="DT202" s="61"/>
      <c r="DU202" s="61"/>
      <c r="DV202" s="61"/>
      <c r="DW202" s="61"/>
      <c r="DX202" s="61"/>
      <c r="DY202" s="61"/>
      <c r="DZ202" s="61"/>
      <c r="EA202" s="61"/>
      <c r="EB202" s="61"/>
      <c r="EC202" s="61"/>
      <c r="ED202" s="61"/>
      <c r="EE202" s="61"/>
      <c r="EF202" s="61"/>
      <c r="EG202" s="61"/>
      <c r="EH202" s="61"/>
      <c r="EI202" s="61"/>
      <c r="EJ202" s="61"/>
      <c r="EK202" s="61"/>
      <c r="EL202" s="61"/>
      <c r="EM202" s="61"/>
      <c r="EN202" s="61"/>
      <c r="EO202" s="61"/>
      <c r="EP202" s="61"/>
      <c r="EQ202" s="61"/>
      <c r="ER202" s="61"/>
      <c r="ES202" s="61"/>
      <c r="ET202" s="61"/>
      <c r="EU202" s="61"/>
      <c r="EV202" s="61"/>
      <c r="EW202" s="61"/>
      <c r="EX202" s="61"/>
      <c r="EY202" s="61"/>
      <c r="EZ202" s="61"/>
      <c r="FA202" s="61"/>
      <c r="FB202" s="61"/>
      <c r="FC202" s="61"/>
      <c r="FD202" s="61"/>
      <c r="FE202" s="61"/>
      <c r="FF202" s="61"/>
      <c r="FG202" s="61"/>
      <c r="FH202" s="61"/>
      <c r="FI202" s="61"/>
      <c r="FJ202" s="61"/>
      <c r="FK202" s="61"/>
      <c r="FL202" s="61"/>
      <c r="FM202" s="61"/>
      <c r="FN202" s="61"/>
      <c r="FO202" s="61"/>
      <c r="FP202" s="61"/>
      <c r="FQ202" s="61"/>
      <c r="FR202" s="61"/>
      <c r="FS202" s="61"/>
      <c r="FT202" s="61"/>
      <c r="FU202" s="61"/>
      <c r="FV202" s="61"/>
      <c r="FW202" s="61"/>
      <c r="FX202" s="61"/>
      <c r="FY202" s="61"/>
      <c r="FZ202" s="61"/>
      <c r="GA202" s="61"/>
      <c r="GB202" s="61"/>
      <c r="GC202" s="61"/>
      <c r="GD202" s="61"/>
      <c r="GE202" s="61"/>
      <c r="GF202" s="61"/>
      <c r="GG202" s="61"/>
      <c r="GH202" s="61"/>
      <c r="GI202" s="61"/>
      <c r="GJ202" s="61"/>
      <c r="GK202" s="61"/>
      <c r="GL202" s="61"/>
      <c r="GM202" s="61"/>
      <c r="GN202" s="61"/>
      <c r="GO202" s="61"/>
      <c r="GP202" s="61"/>
      <c r="GQ202" s="61"/>
      <c r="GR202" s="61"/>
      <c r="GS202" s="61"/>
      <c r="GT202" s="61"/>
      <c r="GU202" s="61"/>
      <c r="GV202" s="61"/>
      <c r="GW202" s="61"/>
      <c r="GX202" s="61"/>
      <c r="GY202" s="61"/>
      <c r="GZ202" s="61"/>
      <c r="HA202" s="61"/>
      <c r="HB202" s="61"/>
      <c r="HC202" s="61"/>
      <c r="HD202" s="61"/>
      <c r="HE202" s="61"/>
      <c r="HF202" s="61"/>
      <c r="HG202" s="61"/>
      <c r="HH202" s="61"/>
      <c r="HI202" s="61"/>
      <c r="HJ202" s="61"/>
      <c r="HK202" s="61"/>
      <c r="HL202" s="61"/>
      <c r="HM202" s="61"/>
      <c r="HN202" s="61"/>
      <c r="HO202" s="61"/>
      <c r="HP202" s="61"/>
      <c r="HQ202" s="61"/>
      <c r="HR202" s="61"/>
      <c r="HS202" s="61"/>
      <c r="HT202" s="61"/>
      <c r="HU202" s="61"/>
      <c r="HV202" s="61"/>
      <c r="HW202" s="61"/>
      <c r="HX202" s="61"/>
      <c r="HY202" s="61"/>
      <c r="HZ202" s="61"/>
      <c r="IA202" s="61"/>
      <c r="IB202" s="61"/>
      <c r="IC202" s="61"/>
      <c r="ID202" s="61"/>
      <c r="IE202" s="61"/>
      <c r="IF202" s="61"/>
      <c r="IG202" s="61"/>
      <c r="IH202" s="61"/>
      <c r="II202" s="61"/>
      <c r="IJ202" s="61"/>
      <c r="IK202" s="61"/>
      <c r="IL202" s="61"/>
      <c r="IM202" s="61"/>
      <c r="IN202" s="61"/>
      <c r="IO202" s="61"/>
      <c r="IP202" s="61"/>
      <c r="IQ202" s="61"/>
      <c r="IR202" s="61"/>
      <c r="IS202" s="61"/>
      <c r="IT202" s="61"/>
      <c r="IU202" s="61"/>
      <c r="IV202" s="61"/>
    </row>
    <row r="203" spans="1:256" ht="12">
      <c r="A203" s="61"/>
      <c r="B203" s="61"/>
      <c r="C203" s="61"/>
      <c r="D203" s="62"/>
      <c r="E203" s="61"/>
      <c r="F203" s="61"/>
      <c r="G203" s="61"/>
      <c r="H203" s="61"/>
      <c r="I203" s="62"/>
      <c r="J203" s="61"/>
      <c r="K203" s="61"/>
      <c r="L203" s="61"/>
      <c r="M203" s="61"/>
      <c r="N203" s="62"/>
      <c r="O203" s="61"/>
      <c r="P203" s="61"/>
      <c r="Q203" s="61"/>
      <c r="R203" s="61"/>
      <c r="S203" s="62"/>
      <c r="T203" s="61"/>
      <c r="U203" s="61"/>
      <c r="V203" s="61"/>
      <c r="W203" s="61"/>
      <c r="X203" s="62"/>
      <c r="Y203" s="61"/>
      <c r="Z203" s="61"/>
      <c r="AA203" s="61"/>
      <c r="AB203" s="61"/>
      <c r="AC203" s="62"/>
      <c r="AD203" s="61"/>
      <c r="AE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  <c r="DH203" s="61"/>
      <c r="DI203" s="61"/>
      <c r="DJ203" s="61"/>
      <c r="DK203" s="61"/>
      <c r="DL203" s="61"/>
      <c r="DM203" s="61"/>
      <c r="DN203" s="61"/>
      <c r="DO203" s="61"/>
      <c r="DP203" s="61"/>
      <c r="DQ203" s="61"/>
      <c r="DR203" s="61"/>
      <c r="DS203" s="61"/>
      <c r="DT203" s="61"/>
      <c r="DU203" s="61"/>
      <c r="DV203" s="61"/>
      <c r="DW203" s="61"/>
      <c r="DX203" s="61"/>
      <c r="DY203" s="61"/>
      <c r="DZ203" s="61"/>
      <c r="EA203" s="61"/>
      <c r="EB203" s="61"/>
      <c r="EC203" s="61"/>
      <c r="ED203" s="61"/>
      <c r="EE203" s="61"/>
      <c r="EF203" s="61"/>
      <c r="EG203" s="61"/>
      <c r="EH203" s="61"/>
      <c r="EI203" s="61"/>
      <c r="EJ203" s="61"/>
      <c r="EK203" s="61"/>
      <c r="EL203" s="61"/>
      <c r="EM203" s="61"/>
      <c r="EN203" s="61"/>
      <c r="EO203" s="61"/>
      <c r="EP203" s="61"/>
      <c r="EQ203" s="61"/>
      <c r="ER203" s="61"/>
      <c r="ES203" s="61"/>
      <c r="ET203" s="61"/>
      <c r="EU203" s="61"/>
      <c r="EV203" s="61"/>
      <c r="EW203" s="61"/>
      <c r="EX203" s="61"/>
      <c r="EY203" s="61"/>
      <c r="EZ203" s="61"/>
      <c r="FA203" s="61"/>
      <c r="FB203" s="61"/>
      <c r="FC203" s="61"/>
      <c r="FD203" s="61"/>
      <c r="FE203" s="61"/>
      <c r="FF203" s="61"/>
      <c r="FG203" s="61"/>
      <c r="FH203" s="61"/>
      <c r="FI203" s="61"/>
      <c r="FJ203" s="61"/>
      <c r="FK203" s="61"/>
      <c r="FL203" s="61"/>
      <c r="FM203" s="61"/>
      <c r="FN203" s="61"/>
      <c r="FO203" s="61"/>
      <c r="FP203" s="61"/>
      <c r="FQ203" s="61"/>
      <c r="FR203" s="61"/>
      <c r="FS203" s="61"/>
      <c r="FT203" s="61"/>
      <c r="FU203" s="61"/>
      <c r="FV203" s="61"/>
      <c r="FW203" s="61"/>
      <c r="FX203" s="61"/>
      <c r="FY203" s="61"/>
      <c r="FZ203" s="61"/>
      <c r="GA203" s="61"/>
      <c r="GB203" s="61"/>
      <c r="GC203" s="61"/>
      <c r="GD203" s="61"/>
      <c r="GE203" s="61"/>
      <c r="GF203" s="61"/>
      <c r="GG203" s="61"/>
      <c r="GH203" s="61"/>
      <c r="GI203" s="61"/>
      <c r="GJ203" s="61"/>
      <c r="GK203" s="61"/>
      <c r="GL203" s="61"/>
      <c r="GM203" s="61"/>
      <c r="GN203" s="61"/>
      <c r="GO203" s="61"/>
      <c r="GP203" s="61"/>
      <c r="GQ203" s="61"/>
      <c r="GR203" s="61"/>
      <c r="GS203" s="61"/>
      <c r="GT203" s="61"/>
      <c r="GU203" s="61"/>
      <c r="GV203" s="61"/>
      <c r="GW203" s="61"/>
      <c r="GX203" s="61"/>
      <c r="GY203" s="61"/>
      <c r="GZ203" s="61"/>
      <c r="HA203" s="61"/>
      <c r="HB203" s="61"/>
      <c r="HC203" s="61"/>
      <c r="HD203" s="61"/>
      <c r="HE203" s="61"/>
      <c r="HF203" s="61"/>
      <c r="HG203" s="61"/>
      <c r="HH203" s="61"/>
      <c r="HI203" s="61"/>
      <c r="HJ203" s="61"/>
      <c r="HK203" s="61"/>
      <c r="HL203" s="61"/>
      <c r="HM203" s="61"/>
      <c r="HN203" s="61"/>
      <c r="HO203" s="61"/>
      <c r="HP203" s="61"/>
      <c r="HQ203" s="61"/>
      <c r="HR203" s="61"/>
      <c r="HS203" s="61"/>
      <c r="HT203" s="61"/>
      <c r="HU203" s="61"/>
      <c r="HV203" s="61"/>
      <c r="HW203" s="61"/>
      <c r="HX203" s="61"/>
      <c r="HY203" s="61"/>
      <c r="HZ203" s="61"/>
      <c r="IA203" s="61"/>
      <c r="IB203" s="61"/>
      <c r="IC203" s="61"/>
      <c r="ID203" s="61"/>
      <c r="IE203" s="61"/>
      <c r="IF203" s="61"/>
      <c r="IG203" s="61"/>
      <c r="IH203" s="61"/>
      <c r="II203" s="61"/>
      <c r="IJ203" s="61"/>
      <c r="IK203" s="61"/>
      <c r="IL203" s="61"/>
      <c r="IM203" s="61"/>
      <c r="IN203" s="61"/>
      <c r="IO203" s="61"/>
      <c r="IP203" s="61"/>
      <c r="IQ203" s="61"/>
      <c r="IR203" s="61"/>
      <c r="IS203" s="61"/>
      <c r="IT203" s="61"/>
      <c r="IU203" s="61"/>
      <c r="IV203" s="61"/>
    </row>
    <row r="204" spans="1:256" ht="12">
      <c r="A204" s="61"/>
      <c r="B204" s="61"/>
      <c r="C204" s="61"/>
      <c r="D204" s="62"/>
      <c r="E204" s="61"/>
      <c r="F204" s="61"/>
      <c r="G204" s="61"/>
      <c r="H204" s="61"/>
      <c r="I204" s="62"/>
      <c r="J204" s="61"/>
      <c r="K204" s="61"/>
      <c r="L204" s="61"/>
      <c r="M204" s="61"/>
      <c r="N204" s="62"/>
      <c r="O204" s="61"/>
      <c r="P204" s="61"/>
      <c r="Q204" s="61"/>
      <c r="R204" s="61"/>
      <c r="S204" s="62"/>
      <c r="T204" s="61"/>
      <c r="U204" s="61"/>
      <c r="V204" s="61"/>
      <c r="W204" s="61"/>
      <c r="X204" s="62"/>
      <c r="Y204" s="61"/>
      <c r="Z204" s="61"/>
      <c r="AA204" s="61"/>
      <c r="AB204" s="61"/>
      <c r="AC204" s="62"/>
      <c r="AD204" s="61"/>
      <c r="AE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/>
      <c r="DZ204" s="61"/>
      <c r="EA204" s="61"/>
      <c r="EB204" s="61"/>
      <c r="EC204" s="61"/>
      <c r="ED204" s="61"/>
      <c r="EE204" s="61"/>
      <c r="EF204" s="61"/>
      <c r="EG204" s="61"/>
      <c r="EH204" s="61"/>
      <c r="EI204" s="61"/>
      <c r="EJ204" s="61"/>
      <c r="EK204" s="61"/>
      <c r="EL204" s="61"/>
      <c r="EM204" s="61"/>
      <c r="EN204" s="61"/>
      <c r="EO204" s="61"/>
      <c r="EP204" s="61"/>
      <c r="EQ204" s="61"/>
      <c r="ER204" s="61"/>
      <c r="ES204" s="61"/>
      <c r="ET204" s="61"/>
      <c r="EU204" s="61"/>
      <c r="EV204" s="61"/>
      <c r="EW204" s="61"/>
      <c r="EX204" s="61"/>
      <c r="EY204" s="61"/>
      <c r="EZ204" s="61"/>
      <c r="FA204" s="61"/>
      <c r="FB204" s="61"/>
      <c r="FC204" s="61"/>
      <c r="FD204" s="61"/>
      <c r="FE204" s="61"/>
      <c r="FF204" s="61"/>
      <c r="FG204" s="61"/>
      <c r="FH204" s="61"/>
      <c r="FI204" s="61"/>
      <c r="FJ204" s="61"/>
      <c r="FK204" s="61"/>
      <c r="FL204" s="61"/>
      <c r="FM204" s="61"/>
      <c r="FN204" s="61"/>
      <c r="FO204" s="61"/>
      <c r="FP204" s="61"/>
      <c r="FQ204" s="61"/>
      <c r="FR204" s="61"/>
      <c r="FS204" s="61"/>
      <c r="FT204" s="61"/>
      <c r="FU204" s="61"/>
      <c r="FV204" s="61"/>
      <c r="FW204" s="61"/>
      <c r="FX204" s="61"/>
      <c r="FY204" s="61"/>
      <c r="FZ204" s="61"/>
      <c r="GA204" s="61"/>
      <c r="GB204" s="61"/>
      <c r="GC204" s="61"/>
      <c r="GD204" s="61"/>
      <c r="GE204" s="61"/>
      <c r="GF204" s="61"/>
      <c r="GG204" s="61"/>
      <c r="GH204" s="61"/>
      <c r="GI204" s="61"/>
      <c r="GJ204" s="61"/>
      <c r="GK204" s="61"/>
      <c r="GL204" s="61"/>
      <c r="GM204" s="61"/>
      <c r="GN204" s="61"/>
      <c r="GO204" s="61"/>
      <c r="GP204" s="61"/>
      <c r="GQ204" s="61"/>
      <c r="GR204" s="61"/>
      <c r="GS204" s="61"/>
      <c r="GT204" s="61"/>
      <c r="GU204" s="61"/>
      <c r="GV204" s="61"/>
      <c r="GW204" s="61"/>
      <c r="GX204" s="61"/>
      <c r="GY204" s="61"/>
      <c r="GZ204" s="61"/>
      <c r="HA204" s="61"/>
      <c r="HB204" s="61"/>
      <c r="HC204" s="61"/>
      <c r="HD204" s="61"/>
      <c r="HE204" s="61"/>
      <c r="HF204" s="61"/>
      <c r="HG204" s="61"/>
      <c r="HH204" s="61"/>
      <c r="HI204" s="61"/>
      <c r="HJ204" s="61"/>
      <c r="HK204" s="61"/>
      <c r="HL204" s="61"/>
      <c r="HM204" s="61"/>
      <c r="HN204" s="61"/>
      <c r="HO204" s="61"/>
      <c r="HP204" s="61"/>
      <c r="HQ204" s="61"/>
      <c r="HR204" s="61"/>
      <c r="HS204" s="61"/>
      <c r="HT204" s="61"/>
      <c r="HU204" s="61"/>
      <c r="HV204" s="61"/>
      <c r="HW204" s="61"/>
      <c r="HX204" s="61"/>
      <c r="HY204" s="61"/>
      <c r="HZ204" s="61"/>
      <c r="IA204" s="61"/>
      <c r="IB204" s="61"/>
      <c r="IC204" s="61"/>
      <c r="ID204" s="61"/>
      <c r="IE204" s="61"/>
      <c r="IF204" s="61"/>
      <c r="IG204" s="61"/>
      <c r="IH204" s="61"/>
      <c r="II204" s="61"/>
      <c r="IJ204" s="61"/>
      <c r="IK204" s="61"/>
      <c r="IL204" s="61"/>
      <c r="IM204" s="61"/>
      <c r="IN204" s="61"/>
      <c r="IO204" s="61"/>
      <c r="IP204" s="61"/>
      <c r="IQ204" s="61"/>
      <c r="IR204" s="61"/>
      <c r="IS204" s="61"/>
      <c r="IT204" s="61"/>
      <c r="IU204" s="61"/>
      <c r="IV204" s="61"/>
    </row>
    <row r="205" spans="1:256" ht="12">
      <c r="A205" s="61"/>
      <c r="B205" s="61"/>
      <c r="C205" s="61"/>
      <c r="D205" s="62"/>
      <c r="E205" s="61"/>
      <c r="F205" s="61"/>
      <c r="G205" s="61"/>
      <c r="H205" s="61"/>
      <c r="I205" s="62"/>
      <c r="J205" s="61"/>
      <c r="K205" s="61"/>
      <c r="L205" s="61"/>
      <c r="M205" s="61"/>
      <c r="N205" s="62"/>
      <c r="O205" s="61"/>
      <c r="P205" s="61"/>
      <c r="Q205" s="61"/>
      <c r="R205" s="61"/>
      <c r="S205" s="62"/>
      <c r="T205" s="61"/>
      <c r="U205" s="61"/>
      <c r="V205" s="61"/>
      <c r="W205" s="61"/>
      <c r="X205" s="62"/>
      <c r="Y205" s="61"/>
      <c r="Z205" s="61"/>
      <c r="AA205" s="61"/>
      <c r="AB205" s="61"/>
      <c r="AC205" s="62"/>
      <c r="AD205" s="61"/>
      <c r="AE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  <c r="DK205" s="61"/>
      <c r="DL205" s="61"/>
      <c r="DM205" s="61"/>
      <c r="DN205" s="61"/>
      <c r="DO205" s="61"/>
      <c r="DP205" s="61"/>
      <c r="DQ205" s="61"/>
      <c r="DR205" s="61"/>
      <c r="DS205" s="61"/>
      <c r="DT205" s="61"/>
      <c r="DU205" s="61"/>
      <c r="DV205" s="61"/>
      <c r="DW205" s="61"/>
      <c r="DX205" s="61"/>
      <c r="DY205" s="61"/>
      <c r="DZ205" s="61"/>
      <c r="EA205" s="61"/>
      <c r="EB205" s="61"/>
      <c r="EC205" s="61"/>
      <c r="ED205" s="61"/>
      <c r="EE205" s="61"/>
      <c r="EF205" s="61"/>
      <c r="EG205" s="61"/>
      <c r="EH205" s="61"/>
      <c r="EI205" s="61"/>
      <c r="EJ205" s="61"/>
      <c r="EK205" s="61"/>
      <c r="EL205" s="61"/>
      <c r="EM205" s="61"/>
      <c r="EN205" s="61"/>
      <c r="EO205" s="61"/>
      <c r="EP205" s="61"/>
      <c r="EQ205" s="61"/>
      <c r="ER205" s="61"/>
      <c r="ES205" s="61"/>
      <c r="ET205" s="61"/>
      <c r="EU205" s="61"/>
      <c r="EV205" s="61"/>
      <c r="EW205" s="61"/>
      <c r="EX205" s="61"/>
      <c r="EY205" s="61"/>
      <c r="EZ205" s="61"/>
      <c r="FA205" s="61"/>
      <c r="FB205" s="61"/>
      <c r="FC205" s="61"/>
      <c r="FD205" s="61"/>
      <c r="FE205" s="61"/>
      <c r="FF205" s="61"/>
      <c r="FG205" s="61"/>
      <c r="FH205" s="61"/>
      <c r="FI205" s="61"/>
      <c r="FJ205" s="61"/>
      <c r="FK205" s="61"/>
      <c r="FL205" s="61"/>
      <c r="FM205" s="61"/>
      <c r="FN205" s="61"/>
      <c r="FO205" s="61"/>
      <c r="FP205" s="61"/>
      <c r="FQ205" s="61"/>
      <c r="FR205" s="61"/>
      <c r="FS205" s="61"/>
      <c r="FT205" s="61"/>
      <c r="FU205" s="61"/>
      <c r="FV205" s="61"/>
      <c r="FW205" s="61"/>
      <c r="FX205" s="61"/>
      <c r="FY205" s="61"/>
      <c r="FZ205" s="61"/>
      <c r="GA205" s="61"/>
      <c r="GB205" s="61"/>
      <c r="GC205" s="61"/>
      <c r="GD205" s="61"/>
      <c r="GE205" s="61"/>
      <c r="GF205" s="61"/>
      <c r="GG205" s="61"/>
      <c r="GH205" s="61"/>
      <c r="GI205" s="61"/>
      <c r="GJ205" s="61"/>
      <c r="GK205" s="61"/>
      <c r="GL205" s="61"/>
      <c r="GM205" s="61"/>
      <c r="GN205" s="61"/>
      <c r="GO205" s="61"/>
      <c r="GP205" s="61"/>
      <c r="GQ205" s="61"/>
      <c r="GR205" s="61"/>
      <c r="GS205" s="61"/>
      <c r="GT205" s="61"/>
      <c r="GU205" s="61"/>
      <c r="GV205" s="61"/>
      <c r="GW205" s="61"/>
      <c r="GX205" s="61"/>
      <c r="GY205" s="61"/>
      <c r="GZ205" s="61"/>
      <c r="HA205" s="61"/>
      <c r="HB205" s="61"/>
      <c r="HC205" s="61"/>
      <c r="HD205" s="61"/>
      <c r="HE205" s="61"/>
      <c r="HF205" s="61"/>
      <c r="HG205" s="61"/>
      <c r="HH205" s="61"/>
      <c r="HI205" s="61"/>
      <c r="HJ205" s="61"/>
      <c r="HK205" s="61"/>
      <c r="HL205" s="61"/>
      <c r="HM205" s="61"/>
      <c r="HN205" s="61"/>
      <c r="HO205" s="61"/>
      <c r="HP205" s="61"/>
      <c r="HQ205" s="61"/>
      <c r="HR205" s="61"/>
      <c r="HS205" s="61"/>
      <c r="HT205" s="61"/>
      <c r="HU205" s="61"/>
      <c r="HV205" s="61"/>
      <c r="HW205" s="61"/>
      <c r="HX205" s="61"/>
      <c r="HY205" s="61"/>
      <c r="HZ205" s="61"/>
      <c r="IA205" s="61"/>
      <c r="IB205" s="61"/>
      <c r="IC205" s="61"/>
      <c r="ID205" s="61"/>
      <c r="IE205" s="61"/>
      <c r="IF205" s="61"/>
      <c r="IG205" s="61"/>
      <c r="IH205" s="61"/>
      <c r="II205" s="61"/>
      <c r="IJ205" s="61"/>
      <c r="IK205" s="61"/>
      <c r="IL205" s="61"/>
      <c r="IM205" s="61"/>
      <c r="IN205" s="61"/>
      <c r="IO205" s="61"/>
      <c r="IP205" s="61"/>
      <c r="IQ205" s="61"/>
      <c r="IR205" s="61"/>
      <c r="IS205" s="61"/>
      <c r="IT205" s="61"/>
      <c r="IU205" s="61"/>
      <c r="IV205" s="61"/>
    </row>
    <row r="206" spans="1:256" ht="12">
      <c r="A206" s="61"/>
      <c r="B206" s="61"/>
      <c r="C206" s="61"/>
      <c r="D206" s="62"/>
      <c r="E206" s="61"/>
      <c r="F206" s="61"/>
      <c r="G206" s="61"/>
      <c r="H206" s="61"/>
      <c r="I206" s="62"/>
      <c r="J206" s="61"/>
      <c r="K206" s="61"/>
      <c r="L206" s="61"/>
      <c r="M206" s="61"/>
      <c r="N206" s="62"/>
      <c r="O206" s="61"/>
      <c r="P206" s="61"/>
      <c r="Q206" s="61"/>
      <c r="R206" s="61"/>
      <c r="S206" s="62"/>
      <c r="T206" s="61"/>
      <c r="U206" s="61"/>
      <c r="V206" s="61"/>
      <c r="W206" s="61"/>
      <c r="X206" s="62"/>
      <c r="Y206" s="61"/>
      <c r="Z206" s="61"/>
      <c r="AA206" s="61"/>
      <c r="AB206" s="61"/>
      <c r="AC206" s="62"/>
      <c r="AD206" s="61"/>
      <c r="AE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  <c r="DP206" s="61"/>
      <c r="DQ206" s="61"/>
      <c r="DR206" s="61"/>
      <c r="DS206" s="61"/>
      <c r="DT206" s="61"/>
      <c r="DU206" s="61"/>
      <c r="DV206" s="61"/>
      <c r="DW206" s="61"/>
      <c r="DX206" s="61"/>
      <c r="DY206" s="61"/>
      <c r="DZ206" s="61"/>
      <c r="EA206" s="61"/>
      <c r="EB206" s="61"/>
      <c r="EC206" s="61"/>
      <c r="ED206" s="61"/>
      <c r="EE206" s="61"/>
      <c r="EF206" s="61"/>
      <c r="EG206" s="61"/>
      <c r="EH206" s="61"/>
      <c r="EI206" s="61"/>
      <c r="EJ206" s="61"/>
      <c r="EK206" s="61"/>
      <c r="EL206" s="61"/>
      <c r="EM206" s="61"/>
      <c r="EN206" s="61"/>
      <c r="EO206" s="61"/>
      <c r="EP206" s="61"/>
      <c r="EQ206" s="61"/>
      <c r="ER206" s="61"/>
      <c r="ES206" s="61"/>
      <c r="ET206" s="61"/>
      <c r="EU206" s="61"/>
      <c r="EV206" s="61"/>
      <c r="EW206" s="61"/>
      <c r="EX206" s="61"/>
      <c r="EY206" s="61"/>
      <c r="EZ206" s="61"/>
      <c r="FA206" s="61"/>
      <c r="FB206" s="61"/>
      <c r="FC206" s="61"/>
      <c r="FD206" s="61"/>
      <c r="FE206" s="61"/>
      <c r="FF206" s="61"/>
      <c r="FG206" s="61"/>
      <c r="FH206" s="61"/>
      <c r="FI206" s="61"/>
      <c r="FJ206" s="61"/>
      <c r="FK206" s="61"/>
      <c r="FL206" s="61"/>
      <c r="FM206" s="61"/>
      <c r="FN206" s="61"/>
      <c r="FO206" s="61"/>
      <c r="FP206" s="61"/>
      <c r="FQ206" s="61"/>
      <c r="FR206" s="61"/>
      <c r="FS206" s="61"/>
      <c r="FT206" s="61"/>
      <c r="FU206" s="61"/>
      <c r="FV206" s="61"/>
      <c r="FW206" s="61"/>
      <c r="FX206" s="61"/>
      <c r="FY206" s="61"/>
      <c r="FZ206" s="61"/>
      <c r="GA206" s="61"/>
      <c r="GB206" s="61"/>
      <c r="GC206" s="61"/>
      <c r="GD206" s="61"/>
      <c r="GE206" s="61"/>
      <c r="GF206" s="61"/>
      <c r="GG206" s="61"/>
      <c r="GH206" s="61"/>
      <c r="GI206" s="61"/>
      <c r="GJ206" s="61"/>
      <c r="GK206" s="61"/>
      <c r="GL206" s="61"/>
      <c r="GM206" s="61"/>
      <c r="GN206" s="61"/>
      <c r="GO206" s="61"/>
      <c r="GP206" s="61"/>
      <c r="GQ206" s="61"/>
      <c r="GR206" s="61"/>
      <c r="GS206" s="61"/>
      <c r="GT206" s="61"/>
      <c r="GU206" s="61"/>
      <c r="GV206" s="61"/>
      <c r="GW206" s="61"/>
      <c r="GX206" s="61"/>
      <c r="GY206" s="61"/>
      <c r="GZ206" s="61"/>
      <c r="HA206" s="61"/>
      <c r="HB206" s="61"/>
      <c r="HC206" s="61"/>
      <c r="HD206" s="61"/>
      <c r="HE206" s="61"/>
      <c r="HF206" s="61"/>
      <c r="HG206" s="61"/>
      <c r="HH206" s="61"/>
      <c r="HI206" s="61"/>
      <c r="HJ206" s="61"/>
      <c r="HK206" s="61"/>
      <c r="HL206" s="61"/>
      <c r="HM206" s="61"/>
      <c r="HN206" s="61"/>
      <c r="HO206" s="61"/>
      <c r="HP206" s="61"/>
      <c r="HQ206" s="61"/>
      <c r="HR206" s="61"/>
      <c r="HS206" s="61"/>
      <c r="HT206" s="61"/>
      <c r="HU206" s="61"/>
      <c r="HV206" s="61"/>
      <c r="HW206" s="61"/>
      <c r="HX206" s="61"/>
      <c r="HY206" s="61"/>
      <c r="HZ206" s="61"/>
      <c r="IA206" s="61"/>
      <c r="IB206" s="61"/>
      <c r="IC206" s="61"/>
      <c r="ID206" s="61"/>
      <c r="IE206" s="61"/>
      <c r="IF206" s="61"/>
      <c r="IG206" s="61"/>
      <c r="IH206" s="61"/>
      <c r="II206" s="61"/>
      <c r="IJ206" s="61"/>
      <c r="IK206" s="61"/>
      <c r="IL206" s="61"/>
      <c r="IM206" s="61"/>
      <c r="IN206" s="61"/>
      <c r="IO206" s="61"/>
      <c r="IP206" s="61"/>
      <c r="IQ206" s="61"/>
      <c r="IR206" s="61"/>
      <c r="IS206" s="61"/>
      <c r="IT206" s="61"/>
      <c r="IU206" s="61"/>
      <c r="IV206" s="61"/>
    </row>
  </sheetData>
  <sheetProtection/>
  <printOptions horizontalCentered="1" verticalCentered="1"/>
  <pageMargins left="0.25" right="0.46041666666666664" top="0.25" bottom="0.2520833333333333" header="0" footer="0"/>
  <pageSetup horizontalDpi="600" verticalDpi="600" orientation="landscape"/>
  <rowBreaks count="2" manualBreakCount="2">
    <brk id="40" min="81" max="121" man="1"/>
    <brk id="8192" max="0" man="1"/>
  </rowBreaks>
  <ignoredErrors>
    <ignoredError sqref="D5:D34 D36 G5:I34 G35:I35 D35 N5:N34 S5:S34 S35 X5:X34 AC5:AC35 D46:D74 D75 AC46:AE76 N46:N75 N76 D76 Q46:S75 X46:X76 I46:I73" unlocked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showGridLines="0" showRowColHeaders="0" showOutlineSymbols="0" zoomScale="73" zoomScaleNormal="73" workbookViewId="0" topLeftCell="B1">
      <selection activeCell="F9" sqref="F9"/>
    </sheetView>
  </sheetViews>
  <sheetFormatPr defaultColWidth="9.6640625" defaultRowHeight="15"/>
  <cols>
    <col min="1" max="1" width="7.6640625" style="86" hidden="1" customWidth="1"/>
    <col min="2" max="2" width="9.6640625" style="86" customWidth="1"/>
    <col min="3" max="3" width="18.6640625" style="86" customWidth="1"/>
    <col min="4" max="4" width="6.6640625" style="86" customWidth="1"/>
    <col min="5" max="5" width="5.6640625" style="86" customWidth="1"/>
    <col min="6" max="6" width="10.6640625" style="86" customWidth="1"/>
    <col min="7" max="7" width="3.6640625" style="86" customWidth="1"/>
    <col min="8" max="8" width="10.6640625" style="86" customWidth="1"/>
    <col min="9" max="9" width="3.6640625" style="86" customWidth="1"/>
    <col min="10" max="10" width="9.6640625" style="86" customWidth="1"/>
    <col min="11" max="11" width="20.6640625" style="86" customWidth="1"/>
    <col min="12" max="16384" width="9.6640625" style="86" customWidth="1"/>
  </cols>
  <sheetData>
    <row r="2" spans="1:12" ht="60" customHeight="1">
      <c r="A2"/>
      <c r="B2"/>
      <c r="C2"/>
      <c r="D2"/>
      <c r="E2"/>
      <c r="F2"/>
      <c r="G2"/>
      <c r="H2"/>
      <c r="I2"/>
      <c r="J2" s="106"/>
      <c r="K2" s="106"/>
      <c r="L2" s="106"/>
    </row>
    <row r="3" spans="1:11" ht="15">
      <c r="A3"/>
      <c r="B3"/>
      <c r="C3"/>
      <c r="D3"/>
      <c r="E3"/>
      <c r="F3"/>
      <c r="G3"/>
      <c r="H3"/>
      <c r="I3"/>
      <c r="J3" s="106"/>
      <c r="K3" s="106"/>
    </row>
    <row r="4" spans="10:11" ht="48.75" customHeight="1" thickBot="1">
      <c r="J4" s="104" t="s">
        <v>71</v>
      </c>
      <c r="K4" s="105"/>
    </row>
    <row r="5" spans="1:12" ht="18" customHeight="1" thickBot="1" thickTop="1">
      <c r="A5" s="88"/>
      <c r="B5" s="89"/>
      <c r="C5" s="89"/>
      <c r="D5" s="89"/>
      <c r="E5" s="90" t="s">
        <v>49</v>
      </c>
      <c r="F5" s="111">
        <v>42233</v>
      </c>
      <c r="G5" s="91"/>
      <c r="H5" s="110">
        <v>42188</v>
      </c>
      <c r="I5" s="91"/>
      <c r="J5" s="108"/>
      <c r="K5" s="108"/>
      <c r="L5" s="106"/>
    </row>
    <row r="6" spans="1:11" ht="18.75" thickBot="1" thickTop="1">
      <c r="A6" s="88"/>
      <c r="B6" s="89"/>
      <c r="C6" s="89"/>
      <c r="D6" s="89"/>
      <c r="E6" s="92" t="s">
        <v>50</v>
      </c>
      <c r="F6" s="111">
        <v>42356</v>
      </c>
      <c r="G6" s="91"/>
      <c r="H6" s="111">
        <v>42254</v>
      </c>
      <c r="I6" s="91"/>
      <c r="J6" s="107"/>
      <c r="K6" s="107"/>
    </row>
    <row r="7" spans="1:10" ht="16.5">
      <c r="A7" s="88"/>
      <c r="B7" s="89"/>
      <c r="C7" s="89"/>
      <c r="D7" s="89"/>
      <c r="E7" s="92" t="s">
        <v>51</v>
      </c>
      <c r="F7" s="111">
        <v>42376</v>
      </c>
      <c r="G7" s="91"/>
      <c r="H7" s="111">
        <v>42306</v>
      </c>
      <c r="I7" s="91"/>
      <c r="J7"/>
    </row>
    <row r="8" spans="1:10" ht="18.75" thickBot="1" thickTop="1">
      <c r="A8" s="88"/>
      <c r="B8" s="89"/>
      <c r="C8" s="89"/>
      <c r="D8" s="89"/>
      <c r="E8" s="92" t="s">
        <v>52</v>
      </c>
      <c r="F8" s="111">
        <v>42503</v>
      </c>
      <c r="G8" s="91"/>
      <c r="H8" s="111">
        <v>42307</v>
      </c>
      <c r="I8" s="91"/>
      <c r="J8"/>
    </row>
    <row r="9" spans="1:10" ht="18.75" thickBot="1" thickTop="1">
      <c r="A9" s="93"/>
      <c r="B9" s="87"/>
      <c r="C9" s="87"/>
      <c r="D9" s="94"/>
      <c r="E9" s="94"/>
      <c r="F9" s="95"/>
      <c r="G9"/>
      <c r="H9" s="115">
        <v>42334</v>
      </c>
      <c r="I9" s="91"/>
      <c r="J9"/>
    </row>
    <row r="10" spans="1:10" ht="18.75" thickBot="1" thickTop="1">
      <c r="A10" s="120"/>
      <c r="B10" s="106"/>
      <c r="C10" s="106"/>
      <c r="D10" s="121"/>
      <c r="E10" s="121"/>
      <c r="F10" s="122"/>
      <c r="G10"/>
      <c r="H10" s="111">
        <v>42335</v>
      </c>
      <c r="I10" s="91"/>
      <c r="J10"/>
    </row>
    <row r="11" spans="1:10" ht="18.75" thickBot="1" thickTop="1">
      <c r="A11" s="120"/>
      <c r="B11" s="106"/>
      <c r="C11" s="106"/>
      <c r="D11" s="121"/>
      <c r="E11" s="121"/>
      <c r="F11" s="122"/>
      <c r="G11"/>
      <c r="H11" s="111">
        <v>42362</v>
      </c>
      <c r="I11" s="91"/>
      <c r="J11"/>
    </row>
    <row r="12" spans="1:10" ht="18.75" thickBot="1" thickTop="1">
      <c r="A12" s="120"/>
      <c r="B12" s="106"/>
      <c r="C12" s="106"/>
      <c r="D12" s="121"/>
      <c r="E12" s="121"/>
      <c r="F12" s="122"/>
      <c r="G12"/>
      <c r="H12" s="111">
        <v>42363</v>
      </c>
      <c r="I12" s="91"/>
      <c r="J12"/>
    </row>
    <row r="13" spans="1:10" ht="18.75" thickBot="1" thickTop="1">
      <c r="A13" s="96">
        <f>YEAR(FSDATE)</f>
        <v>2015</v>
      </c>
      <c r="B13"/>
      <c r="C13"/>
      <c r="D13" s="97"/>
      <c r="E13" s="97"/>
      <c r="F13" s="98"/>
      <c r="G13"/>
      <c r="H13" s="111">
        <v>42366</v>
      </c>
      <c r="I13" s="91"/>
      <c r="J13"/>
    </row>
    <row r="14" spans="1:10" ht="16.5">
      <c r="A14" s="99" t="s">
        <v>48</v>
      </c>
      <c r="B14"/>
      <c r="C14"/>
      <c r="D14" s="97"/>
      <c r="E14" s="97"/>
      <c r="F14" s="98"/>
      <c r="G14"/>
      <c r="H14" s="115">
        <v>42367</v>
      </c>
      <c r="I14" s="91"/>
      <c r="J14"/>
    </row>
    <row r="15" spans="1:10" ht="15">
      <c r="A15" s="100" t="str">
        <f>A14&amp;A13</f>
        <v>06/30/2015</v>
      </c>
      <c r="B15"/>
      <c r="C15"/>
      <c r="D15"/>
      <c r="E15"/>
      <c r="F15"/>
      <c r="G15"/>
      <c r="H15" s="111">
        <v>42368</v>
      </c>
      <c r="I15" s="91"/>
      <c r="J15"/>
    </row>
    <row r="16" spans="1:10" ht="15">
      <c r="A16"/>
      <c r="B16"/>
      <c r="C16"/>
      <c r="D16"/>
      <c r="E16"/>
      <c r="F16"/>
      <c r="G16"/>
      <c r="H16" s="111">
        <v>42369</v>
      </c>
      <c r="I16" s="91"/>
      <c r="J16"/>
    </row>
    <row r="17" spans="1:10" ht="15">
      <c r="A17"/>
      <c r="B17"/>
      <c r="C17"/>
      <c r="D17"/>
      <c r="E17"/>
      <c r="F17"/>
      <c r="G17"/>
      <c r="H17" s="111">
        <v>42370</v>
      </c>
      <c r="I17" s="91"/>
      <c r="J17"/>
    </row>
    <row r="18" spans="1:10" ht="15">
      <c r="A18"/>
      <c r="B18"/>
      <c r="C18"/>
      <c r="D18"/>
      <c r="E18"/>
      <c r="F18"/>
      <c r="G18"/>
      <c r="H18" s="111">
        <v>42387</v>
      </c>
      <c r="I18" s="91"/>
      <c r="J18"/>
    </row>
    <row r="19" spans="1:10" ht="15">
      <c r="A19"/>
      <c r="B19"/>
      <c r="C19"/>
      <c r="D19"/>
      <c r="E19"/>
      <c r="F19"/>
      <c r="G19"/>
      <c r="H19" s="111">
        <v>42408</v>
      </c>
      <c r="I19" s="91"/>
      <c r="J19"/>
    </row>
    <row r="20" spans="1:10" ht="16.5" thickBot="1" thickTop="1">
      <c r="A20"/>
      <c r="B20"/>
      <c r="C20"/>
      <c r="D20"/>
      <c r="E20"/>
      <c r="F20"/>
      <c r="G20"/>
      <c r="H20" s="111">
        <v>42409</v>
      </c>
      <c r="I20" s="91"/>
      <c r="J20"/>
    </row>
    <row r="21" spans="1:10" ht="16.5" thickBot="1" thickTop="1">
      <c r="A21"/>
      <c r="B21"/>
      <c r="C21"/>
      <c r="D21"/>
      <c r="E21"/>
      <c r="F21"/>
      <c r="G21"/>
      <c r="H21" s="111">
        <v>42450</v>
      </c>
      <c r="I21" s="91"/>
      <c r="J21"/>
    </row>
    <row r="22" spans="1:10" ht="16.5" thickBot="1" thickTop="1">
      <c r="A22"/>
      <c r="B22"/>
      <c r="C22"/>
      <c r="D22"/>
      <c r="E22"/>
      <c r="F22"/>
      <c r="G22"/>
      <c r="H22" s="111">
        <v>42451</v>
      </c>
      <c r="I22" s="91"/>
      <c r="J22"/>
    </row>
    <row r="23" spans="1:10" ht="16.5" thickBot="1" thickTop="1">
      <c r="A23"/>
      <c r="B23"/>
      <c r="C23"/>
      <c r="D23"/>
      <c r="E23"/>
      <c r="F23"/>
      <c r="G23"/>
      <c r="H23" s="111">
        <v>42452</v>
      </c>
      <c r="I23" s="91"/>
      <c r="J23"/>
    </row>
    <row r="24" spans="1:10" ht="16.5" thickBot="1" thickTop="1">
      <c r="A24"/>
      <c r="B24"/>
      <c r="C24"/>
      <c r="D24"/>
      <c r="E24"/>
      <c r="F24"/>
      <c r="G24"/>
      <c r="H24" s="111">
        <v>42453</v>
      </c>
      <c r="I24" s="91"/>
      <c r="J24"/>
    </row>
    <row r="25" spans="1:10" ht="16.5" thickBot="1" thickTop="1">
      <c r="A25"/>
      <c r="B25"/>
      <c r="C25"/>
      <c r="D25"/>
      <c r="E25"/>
      <c r="F25"/>
      <c r="G25"/>
      <c r="H25" s="111">
        <v>42454</v>
      </c>
      <c r="I25" s="91"/>
      <c r="J25"/>
    </row>
    <row r="26" spans="1:10" ht="16.5" thickBot="1" thickTop="1">
      <c r="A26"/>
      <c r="B26"/>
      <c r="C26"/>
      <c r="D26"/>
      <c r="E26"/>
      <c r="F26"/>
      <c r="G26"/>
      <c r="H26" s="111"/>
      <c r="I26" s="91"/>
      <c r="J26"/>
    </row>
    <row r="27" spans="1:10" ht="16.5" thickBot="1" thickTop="1">
      <c r="A27"/>
      <c r="B27"/>
      <c r="C27"/>
      <c r="D27"/>
      <c r="E27"/>
      <c r="F27"/>
      <c r="G27"/>
      <c r="H27" s="111"/>
      <c r="I27" s="91"/>
      <c r="J27"/>
    </row>
    <row r="28" spans="1:10" ht="16.5" thickBot="1" thickTop="1">
      <c r="A28"/>
      <c r="B28"/>
      <c r="C28"/>
      <c r="D28"/>
      <c r="E28"/>
      <c r="F28"/>
      <c r="G28"/>
      <c r="H28" s="111"/>
      <c r="I28" s="91"/>
      <c r="J28"/>
    </row>
    <row r="29" spans="1:10" ht="16.5" thickBot="1" thickTop="1">
      <c r="A29"/>
      <c r="B29"/>
      <c r="C29"/>
      <c r="D29"/>
      <c r="E29"/>
      <c r="F29"/>
      <c r="G29"/>
      <c r="H29" s="111"/>
      <c r="I29" s="91"/>
      <c r="J29"/>
    </row>
    <row r="30" spans="1:10" ht="16.5" thickBot="1" thickTop="1">
      <c r="A30"/>
      <c r="B30"/>
      <c r="C30"/>
      <c r="D30"/>
      <c r="E30"/>
      <c r="F30"/>
      <c r="G30"/>
      <c r="H30" s="111"/>
      <c r="I30" s="91"/>
      <c r="J30"/>
    </row>
    <row r="31" spans="1:10" ht="15">
      <c r="A31"/>
      <c r="B31"/>
      <c r="C31"/>
      <c r="D31"/>
      <c r="E31"/>
      <c r="F31"/>
      <c r="G31"/>
      <c r="H31" s="111"/>
      <c r="I31" s="91"/>
      <c r="J31"/>
    </row>
    <row r="32" spans="1:10" ht="16.5" thickBot="1" thickTop="1">
      <c r="A32"/>
      <c r="B32"/>
      <c r="C32"/>
      <c r="D32"/>
      <c r="E32"/>
      <c r="F32"/>
      <c r="G32"/>
      <c r="H32" s="111"/>
      <c r="I32" s="91"/>
      <c r="J32"/>
    </row>
    <row r="33" spans="1:10" ht="16.5" thickBot="1" thickTop="1">
      <c r="A33"/>
      <c r="B33"/>
      <c r="C33"/>
      <c r="D33"/>
      <c r="E33"/>
      <c r="F33"/>
      <c r="G33"/>
      <c r="H33" s="111"/>
      <c r="I33" s="91"/>
      <c r="J33"/>
    </row>
    <row r="34" spans="1:10" ht="15.75" thickTop="1">
      <c r="A34"/>
      <c r="B34"/>
      <c r="C34"/>
      <c r="D34"/>
      <c r="E34"/>
      <c r="F34"/>
      <c r="G34"/>
      <c r="H34" s="115" t="s">
        <v>72</v>
      </c>
      <c r="I34" s="91"/>
      <c r="J34"/>
    </row>
  </sheetData>
  <sheetProtection/>
  <printOptions horizontalCentered="1" verticalCentered="1"/>
  <pageMargins left="0.25" right="0.46041666666666664" top="0.25" bottom="0.2520833333333333" header="0" footer="0"/>
  <pageSetup fitToHeight="1" fitToWidth="1" horizontalDpi="600" verticalDpi="600" orientation="landscape" scale="87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showGridLines="0" showRowColHeaders="0" showOutlineSymbols="0" zoomScale="73" zoomScaleNormal="73" workbookViewId="0" topLeftCell="A1">
      <selection activeCell="C21" sqref="C21"/>
    </sheetView>
  </sheetViews>
  <sheetFormatPr defaultColWidth="9.6640625" defaultRowHeight="15"/>
  <cols>
    <col min="1" max="1" width="10.6640625" style="86" customWidth="1"/>
    <col min="2" max="2" width="3.6640625" style="86" customWidth="1"/>
    <col min="3" max="16384" width="9.6640625" style="86" customWidth="1"/>
  </cols>
  <sheetData>
    <row r="2" spans="1:3" ht="15">
      <c r="A2" s="100" t="s">
        <v>53</v>
      </c>
      <c r="B2"/>
      <c r="C2" t="s">
        <v>57</v>
      </c>
    </row>
    <row r="3" ht="15">
      <c r="C3" t="s">
        <v>58</v>
      </c>
    </row>
    <row r="4" ht="15">
      <c r="C4" t="s">
        <v>59</v>
      </c>
    </row>
    <row r="5" ht="15">
      <c r="C5" t="s">
        <v>60</v>
      </c>
    </row>
    <row r="6" spans="1:3" ht="15">
      <c r="A6"/>
      <c r="B6"/>
      <c r="C6" s="101" t="s">
        <v>61</v>
      </c>
    </row>
    <row r="7" ht="15">
      <c r="C7" t="s">
        <v>62</v>
      </c>
    </row>
    <row r="8" ht="15">
      <c r="C8" t="s">
        <v>63</v>
      </c>
    </row>
    <row r="9" ht="15">
      <c r="C9" t="s">
        <v>64</v>
      </c>
    </row>
    <row r="10" ht="15">
      <c r="C10" t="s">
        <v>65</v>
      </c>
    </row>
    <row r="11" ht="15">
      <c r="C11" t="s">
        <v>60</v>
      </c>
    </row>
    <row r="12" spans="1:3" ht="15">
      <c r="A12"/>
      <c r="B12"/>
      <c r="C12" s="101" t="s">
        <v>61</v>
      </c>
    </row>
    <row r="13" ht="15">
      <c r="C13" t="s">
        <v>62</v>
      </c>
    </row>
    <row r="14" ht="15">
      <c r="C14" t="s">
        <v>66</v>
      </c>
    </row>
    <row r="15" ht="15">
      <c r="C15" t="s">
        <v>67</v>
      </c>
    </row>
    <row r="21" spans="1:3" ht="15">
      <c r="A21" t="s">
        <v>54</v>
      </c>
      <c r="C21" t="s">
        <v>68</v>
      </c>
    </row>
    <row r="23" spans="1:3" ht="15">
      <c r="A23" t="s">
        <v>55</v>
      </c>
      <c r="C23" t="s">
        <v>69</v>
      </c>
    </row>
    <row r="25" spans="1:3" ht="15">
      <c r="A25" t="s">
        <v>56</v>
      </c>
      <c r="C25" t="s">
        <v>70</v>
      </c>
    </row>
  </sheetData>
  <sheetProtection/>
  <printOptions horizontalCentered="1" verticalCentered="1"/>
  <pageMargins left="0.25" right="0.46041666666666664" top="0.25" bottom="0.2520833333333333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of Completion Tables</dc:title>
  <dc:subject/>
  <dc:creator>Administrator</dc:creator>
  <cp:keywords/>
  <dc:description>Percentage of Completion Table</dc:description>
  <cp:lastModifiedBy>Claire</cp:lastModifiedBy>
  <cp:lastPrinted>2015-02-18T19:28:00Z</cp:lastPrinted>
  <dcterms:created xsi:type="dcterms:W3CDTF">2001-08-17T16:56:22Z</dcterms:created>
  <dcterms:modified xsi:type="dcterms:W3CDTF">2015-06-25T02:42:03Z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-907364762</vt:i4>
  </property>
  <property fmtid="{D5CDD505-2E9C-101B-9397-08002B2CF9AE}" pid="3" name="_EmailSubject">
    <vt:lpwstr>completion tables</vt:lpwstr>
  </property>
  <property fmtid="{D5CDD505-2E9C-101B-9397-08002B2CF9AE}" pid="4" name="_AuthorEmail">
    <vt:lpwstr>patti@eng.lsu.edu</vt:lpwstr>
  </property>
  <property fmtid="{D5CDD505-2E9C-101B-9397-08002B2CF9AE}" pid="5" name="_AuthorEmailDisplayName">
    <vt:lpwstr>Patti O'Connor</vt:lpwstr>
  </property>
  <property fmtid="{D5CDD505-2E9C-101B-9397-08002B2CF9AE}" pid="6" name="_PreviousAdHocReviewCycleID">
    <vt:i4>-1842195135</vt:i4>
  </property>
  <property fmtid="{D5CDD505-2E9C-101B-9397-08002B2CF9AE}" pid="7" name="_ReviewingToolsShownOnce">
    <vt:lpwstr/>
  </property>
</Properties>
</file>